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filterPrivacy="1"/>
  <xr:revisionPtr revIDLastSave="0" documentId="13_ncr:1_{B53CF76D-80DF-49C8-8C29-EBA32B54DB9B}" xr6:coauthVersionLast="36" xr6:coauthVersionMax="36" xr10:uidLastSave="{00000000-0000-0000-0000-000000000000}"/>
  <bookViews>
    <workbookView xWindow="0" yWindow="0" windowWidth="22260" windowHeight="12648" tabRatio="601" activeTab="1" xr2:uid="{00000000-000D-0000-FFFF-FFFF00000000}"/>
  </bookViews>
  <sheets>
    <sheet name="面積計算書 (入力見本)" sheetId="8" r:id="rId1"/>
    <sheet name="面積計算書(提出用)" sheetId="5" r:id="rId2"/>
    <sheet name="リスト(市使用）" sheetId="6" r:id="rId3"/>
  </sheets>
  <definedNames>
    <definedName name="_xlnm.Print_Area" localSheetId="0">'面積計算書 (入力見本)'!$A$1:$P$52</definedName>
    <definedName name="_xlnm.Print_Area" localSheetId="1">'面積計算書(提出用)'!$A$1:$P$52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5" l="1"/>
  <c r="J11" i="5" l="1"/>
  <c r="G51" i="8"/>
  <c r="F51" i="8"/>
  <c r="J51" i="8" s="1"/>
  <c r="B51" i="8"/>
  <c r="G50" i="8"/>
  <c r="G49" i="8"/>
  <c r="G48" i="8"/>
  <c r="B48" i="8"/>
  <c r="G47" i="8"/>
  <c r="G46" i="8"/>
  <c r="G45" i="8"/>
  <c r="B45" i="8"/>
  <c r="G44" i="8"/>
  <c r="G43" i="8"/>
  <c r="G42" i="8"/>
  <c r="B42" i="8"/>
  <c r="L38" i="8"/>
  <c r="I38" i="8"/>
  <c r="H38" i="8"/>
  <c r="F38" i="8"/>
  <c r="K38" i="8" s="1"/>
  <c r="K37" i="8"/>
  <c r="F37" i="8"/>
  <c r="M37" i="8" s="1"/>
  <c r="M36" i="8"/>
  <c r="L36" i="8"/>
  <c r="H36" i="8"/>
  <c r="F36" i="8"/>
  <c r="O36" i="8" s="1"/>
  <c r="O35" i="8"/>
  <c r="J35" i="8"/>
  <c r="G35" i="8"/>
  <c r="F35" i="8"/>
  <c r="I35" i="8" s="1"/>
  <c r="L34" i="8"/>
  <c r="I34" i="8"/>
  <c r="H34" i="8"/>
  <c r="F34" i="8"/>
  <c r="K34" i="8" s="1"/>
  <c r="K33" i="8"/>
  <c r="F33" i="8"/>
  <c r="M33" i="8" s="1"/>
  <c r="M32" i="8"/>
  <c r="L32" i="8"/>
  <c r="H32" i="8"/>
  <c r="F32" i="8"/>
  <c r="O32" i="8" s="1"/>
  <c r="O31" i="8"/>
  <c r="G31" i="8"/>
  <c r="F31" i="8"/>
  <c r="I31" i="8" s="1"/>
  <c r="L30" i="8"/>
  <c r="I30" i="8"/>
  <c r="H30" i="8"/>
  <c r="F30" i="8"/>
  <c r="K30" i="8" s="1"/>
  <c r="F29" i="8"/>
  <c r="M29" i="8" s="1"/>
  <c r="M28" i="8"/>
  <c r="H28" i="8"/>
  <c r="F28" i="8"/>
  <c r="O28" i="8" s="1"/>
  <c r="F27" i="8"/>
  <c r="I27" i="8" s="1"/>
  <c r="F26" i="8"/>
  <c r="K26" i="8" s="1"/>
  <c r="F25" i="8"/>
  <c r="M25" i="8" s="1"/>
  <c r="F24" i="8"/>
  <c r="O24" i="8" s="1"/>
  <c r="O23" i="8"/>
  <c r="G23" i="8"/>
  <c r="F23" i="8"/>
  <c r="I23" i="8" s="1"/>
  <c r="F22" i="8"/>
  <c r="K22" i="8" s="1"/>
  <c r="K21" i="8"/>
  <c r="J21" i="8"/>
  <c r="F21" i="8"/>
  <c r="M21" i="8" s="1"/>
  <c r="M20" i="8"/>
  <c r="L20" i="8"/>
  <c r="H20" i="8"/>
  <c r="F20" i="8"/>
  <c r="O20" i="8" s="1"/>
  <c r="G19" i="8"/>
  <c r="F19" i="8"/>
  <c r="I19" i="8" s="1"/>
  <c r="L18" i="8"/>
  <c r="J18" i="8"/>
  <c r="I18" i="8"/>
  <c r="H18" i="8"/>
  <c r="F18" i="8"/>
  <c r="K18" i="8" s="1"/>
  <c r="K17" i="8"/>
  <c r="J17" i="8"/>
  <c r="F17" i="8"/>
  <c r="M17" i="8" s="1"/>
  <c r="M16" i="8"/>
  <c r="L16" i="8"/>
  <c r="H16" i="8"/>
  <c r="F16" i="8"/>
  <c r="O16" i="8" s="1"/>
  <c r="F15" i="8"/>
  <c r="I15" i="8" s="1"/>
  <c r="L14" i="8"/>
  <c r="J14" i="8"/>
  <c r="I14" i="8"/>
  <c r="H14" i="8"/>
  <c r="F14" i="8"/>
  <c r="K14" i="8" s="1"/>
  <c r="J13" i="8"/>
  <c r="F13" i="8"/>
  <c r="M13" i="8" s="1"/>
  <c r="M12" i="8"/>
  <c r="L12" i="8"/>
  <c r="H12" i="8"/>
  <c r="F12" i="8"/>
  <c r="O12" i="8" s="1"/>
  <c r="F11" i="8"/>
  <c r="I11" i="8" s="1"/>
  <c r="L10" i="8"/>
  <c r="J10" i="8"/>
  <c r="I10" i="8"/>
  <c r="H10" i="8"/>
  <c r="F10" i="8"/>
  <c r="K10" i="8" s="1"/>
  <c r="F9" i="8"/>
  <c r="M9" i="8" s="1"/>
  <c r="M8" i="8"/>
  <c r="F8" i="8"/>
  <c r="O8" i="8" s="1"/>
  <c r="F7" i="8"/>
  <c r="I7" i="8" s="1"/>
  <c r="M5" i="8"/>
  <c r="J5" i="8"/>
  <c r="G5" i="8"/>
  <c r="H22" i="8" l="1"/>
  <c r="J22" i="8"/>
  <c r="L22" i="8"/>
  <c r="I22" i="8"/>
  <c r="K13" i="8"/>
  <c r="H26" i="8"/>
  <c r="I26" i="8"/>
  <c r="L26" i="8"/>
  <c r="J26" i="8"/>
  <c r="L28" i="8"/>
  <c r="G27" i="8"/>
  <c r="K29" i="8"/>
  <c r="O27" i="8"/>
  <c r="H24" i="8"/>
  <c r="J25" i="8"/>
  <c r="M24" i="8"/>
  <c r="K25" i="8"/>
  <c r="L24" i="8"/>
  <c r="J9" i="8"/>
  <c r="K9" i="8"/>
  <c r="H8" i="8"/>
  <c r="L8" i="8"/>
  <c r="J7" i="8"/>
  <c r="N9" i="8"/>
  <c r="J11" i="8"/>
  <c r="K7" i="8"/>
  <c r="I8" i="8"/>
  <c r="G9" i="8"/>
  <c r="O9" i="8"/>
  <c r="M10" i="8"/>
  <c r="K11" i="8"/>
  <c r="I12" i="8"/>
  <c r="G13" i="8"/>
  <c r="O13" i="8"/>
  <c r="M14" i="8"/>
  <c r="K15" i="8"/>
  <c r="I16" i="8"/>
  <c r="G17" i="8"/>
  <c r="O17" i="8"/>
  <c r="M18" i="8"/>
  <c r="K19" i="8"/>
  <c r="I20" i="8"/>
  <c r="I39" i="8" s="1"/>
  <c r="F44" i="8" s="1"/>
  <c r="J44" i="8" s="1"/>
  <c r="G21" i="8"/>
  <c r="O21" i="8"/>
  <c r="M22" i="8"/>
  <c r="K23" i="8"/>
  <c r="I24" i="8"/>
  <c r="G25" i="8"/>
  <c r="O25" i="8"/>
  <c r="M26" i="8"/>
  <c r="K27" i="8"/>
  <c r="I28" i="8"/>
  <c r="G29" i="8"/>
  <c r="O29" i="8"/>
  <c r="M30" i="8"/>
  <c r="K31" i="8"/>
  <c r="I32" i="8"/>
  <c r="G33" i="8"/>
  <c r="O33" i="8"/>
  <c r="M34" i="8"/>
  <c r="K35" i="8"/>
  <c r="I36" i="8"/>
  <c r="G37" i="8"/>
  <c r="O37" i="8"/>
  <c r="M38" i="8"/>
  <c r="O11" i="8"/>
  <c r="O15" i="8"/>
  <c r="N13" i="8"/>
  <c r="J19" i="8"/>
  <c r="N21" i="8"/>
  <c r="J23" i="8"/>
  <c r="N25" i="8"/>
  <c r="N29" i="8"/>
  <c r="N33" i="8"/>
  <c r="J8" i="8"/>
  <c r="L11" i="8"/>
  <c r="J12" i="8"/>
  <c r="H13" i="8"/>
  <c r="N14" i="8"/>
  <c r="L15" i="8"/>
  <c r="J16" i="8"/>
  <c r="H17" i="8"/>
  <c r="N18" i="8"/>
  <c r="L19" i="8"/>
  <c r="J20" i="8"/>
  <c r="H21" i="8"/>
  <c r="N22" i="8"/>
  <c r="L23" i="8"/>
  <c r="J24" i="8"/>
  <c r="H25" i="8"/>
  <c r="N26" i="8"/>
  <c r="L27" i="8"/>
  <c r="J28" i="8"/>
  <c r="H29" i="8"/>
  <c r="N30" i="8"/>
  <c r="L31" i="8"/>
  <c r="J32" i="8"/>
  <c r="H33" i="8"/>
  <c r="N34" i="8"/>
  <c r="L35" i="8"/>
  <c r="J36" i="8"/>
  <c r="H37" i="8"/>
  <c r="N38" i="8"/>
  <c r="G11" i="8"/>
  <c r="J15" i="8"/>
  <c r="N17" i="8"/>
  <c r="J27" i="8"/>
  <c r="J31" i="8"/>
  <c r="N37" i="8"/>
  <c r="L7" i="8"/>
  <c r="H9" i="8"/>
  <c r="N10" i="8"/>
  <c r="M7" i="8"/>
  <c r="K8" i="8"/>
  <c r="I9" i="8"/>
  <c r="G10" i="8"/>
  <c r="O10" i="8"/>
  <c r="M11" i="8"/>
  <c r="K12" i="8"/>
  <c r="I13" i="8"/>
  <c r="G14" i="8"/>
  <c r="O14" i="8"/>
  <c r="M15" i="8"/>
  <c r="K16" i="8"/>
  <c r="I17" i="8"/>
  <c r="G18" i="8"/>
  <c r="O18" i="8"/>
  <c r="M19" i="8"/>
  <c r="K20" i="8"/>
  <c r="I21" i="8"/>
  <c r="G22" i="8"/>
  <c r="O22" i="8"/>
  <c r="M23" i="8"/>
  <c r="K24" i="8"/>
  <c r="I25" i="8"/>
  <c r="G26" i="8"/>
  <c r="O26" i="8"/>
  <c r="M27" i="8"/>
  <c r="K28" i="8"/>
  <c r="I29" i="8"/>
  <c r="G30" i="8"/>
  <c r="O30" i="8"/>
  <c r="M31" i="8"/>
  <c r="K32" i="8"/>
  <c r="I33" i="8"/>
  <c r="G34" i="8"/>
  <c r="O34" i="8"/>
  <c r="M35" i="8"/>
  <c r="K36" i="8"/>
  <c r="I37" i="8"/>
  <c r="G38" i="8"/>
  <c r="O38" i="8"/>
  <c r="N19" i="8"/>
  <c r="N23" i="8"/>
  <c r="N27" i="8"/>
  <c r="J29" i="8"/>
  <c r="N31" i="8"/>
  <c r="J33" i="8"/>
  <c r="N35" i="8"/>
  <c r="J37" i="8"/>
  <c r="N7" i="8"/>
  <c r="N39" i="8" s="1"/>
  <c r="F49" i="8" s="1"/>
  <c r="J49" i="8" s="1"/>
  <c r="N11" i="8"/>
  <c r="G7" i="8"/>
  <c r="O19" i="8"/>
  <c r="N15" i="8"/>
  <c r="O7" i="8"/>
  <c r="H7" i="8"/>
  <c r="H39" i="8" s="1"/>
  <c r="F43" i="8" s="1"/>
  <c r="J43" i="8" s="1"/>
  <c r="H11" i="8"/>
  <c r="L17" i="8"/>
  <c r="H19" i="8"/>
  <c r="N20" i="8"/>
  <c r="L21" i="8"/>
  <c r="H23" i="8"/>
  <c r="H27" i="8"/>
  <c r="N28" i="8"/>
  <c r="L29" i="8"/>
  <c r="J30" i="8"/>
  <c r="H31" i="8"/>
  <c r="N32" i="8"/>
  <c r="L33" i="8"/>
  <c r="J34" i="8"/>
  <c r="H35" i="8"/>
  <c r="N36" i="8"/>
  <c r="L37" i="8"/>
  <c r="J38" i="8"/>
  <c r="G15" i="8"/>
  <c r="N8" i="8"/>
  <c r="L9" i="8"/>
  <c r="N12" i="8"/>
  <c r="L13" i="8"/>
  <c r="H15" i="8"/>
  <c r="N16" i="8"/>
  <c r="N24" i="8"/>
  <c r="L25" i="8"/>
  <c r="G8" i="8"/>
  <c r="G12" i="8"/>
  <c r="G16" i="8"/>
  <c r="G20" i="8"/>
  <c r="G24" i="8"/>
  <c r="G28" i="8"/>
  <c r="G32" i="8"/>
  <c r="G36" i="8"/>
  <c r="N37" i="5"/>
  <c r="M38" i="5"/>
  <c r="L33" i="5"/>
  <c r="I37" i="5"/>
  <c r="I38" i="5"/>
  <c r="G33" i="5"/>
  <c r="F38" i="5"/>
  <c r="N38" i="5" s="1"/>
  <c r="F33" i="5"/>
  <c r="O33" i="5" s="1"/>
  <c r="F34" i="5"/>
  <c r="O34" i="5" s="1"/>
  <c r="F35" i="5"/>
  <c r="N35" i="5" s="1"/>
  <c r="F36" i="5"/>
  <c r="N36" i="5" s="1"/>
  <c r="F37" i="5"/>
  <c r="M37" i="5" s="1"/>
  <c r="O39" i="8" l="1"/>
  <c r="F50" i="8" s="1"/>
  <c r="J50" i="8" s="1"/>
  <c r="L39" i="8"/>
  <c r="F47" i="8" s="1"/>
  <c r="J47" i="8" s="1"/>
  <c r="G39" i="8"/>
  <c r="F42" i="8" s="1"/>
  <c r="J42" i="8" s="1"/>
  <c r="K39" i="8"/>
  <c r="F46" i="8" s="1"/>
  <c r="J46" i="8" s="1"/>
  <c r="M39" i="8"/>
  <c r="F48" i="8" s="1"/>
  <c r="J48" i="8" s="1"/>
  <c r="J39" i="8"/>
  <c r="F45" i="8" s="1"/>
  <c r="J45" i="8" s="1"/>
  <c r="J37" i="5"/>
  <c r="J33" i="5"/>
  <c r="K35" i="5"/>
  <c r="H33" i="5"/>
  <c r="K34" i="5"/>
  <c r="H35" i="5"/>
  <c r="H34" i="5"/>
  <c r="G37" i="5"/>
  <c r="L37" i="5"/>
  <c r="G38" i="5"/>
  <c r="I36" i="5"/>
  <c r="J34" i="5"/>
  <c r="L38" i="5"/>
  <c r="M36" i="5"/>
  <c r="N34" i="5"/>
  <c r="N33" i="5"/>
  <c r="I34" i="5"/>
  <c r="O38" i="5"/>
  <c r="M35" i="5"/>
  <c r="H38" i="5"/>
  <c r="G36" i="5"/>
  <c r="K38" i="5"/>
  <c r="L36" i="5"/>
  <c r="M34" i="5"/>
  <c r="H37" i="5"/>
  <c r="G35" i="5"/>
  <c r="I33" i="5"/>
  <c r="K37" i="5"/>
  <c r="L35" i="5"/>
  <c r="M33" i="5"/>
  <c r="O37" i="5"/>
  <c r="J36" i="5"/>
  <c r="I35" i="5"/>
  <c r="H36" i="5"/>
  <c r="G34" i="5"/>
  <c r="J38" i="5"/>
  <c r="K36" i="5"/>
  <c r="L34" i="5"/>
  <c r="O36" i="5"/>
  <c r="O35" i="5"/>
  <c r="J35" i="5"/>
  <c r="K33" i="5"/>
  <c r="B51" i="5"/>
  <c r="B48" i="5"/>
  <c r="B45" i="5"/>
  <c r="B42" i="5"/>
  <c r="M5" i="5"/>
  <c r="J5" i="5"/>
  <c r="G5" i="5"/>
  <c r="F7" i="5"/>
  <c r="J7" i="5" s="1"/>
  <c r="N50" i="8" l="1"/>
  <c r="H7" i="5"/>
  <c r="L7" i="5"/>
  <c r="I7" i="5"/>
  <c r="O7" i="5"/>
  <c r="M7" i="5"/>
  <c r="K7" i="5"/>
  <c r="G7" i="5"/>
  <c r="N7" i="5"/>
  <c r="G51" i="5"/>
  <c r="F51" i="5"/>
  <c r="J51" i="5" s="1"/>
  <c r="G50" i="5"/>
  <c r="G49" i="5"/>
  <c r="G48" i="5"/>
  <c r="G47" i="5"/>
  <c r="G46" i="5"/>
  <c r="G45" i="5"/>
  <c r="G44" i="5"/>
  <c r="G43" i="5"/>
  <c r="G42" i="5"/>
  <c r="F10" i="5" l="1"/>
  <c r="F8" i="5"/>
  <c r="F9" i="5"/>
  <c r="F11" i="5"/>
  <c r="F12" i="5"/>
  <c r="F13" i="5"/>
  <c r="F14" i="5"/>
  <c r="F15" i="5"/>
  <c r="F16" i="5"/>
  <c r="F17" i="5"/>
  <c r="I17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O32" i="5" l="1"/>
  <c r="H32" i="5"/>
  <c r="G32" i="5"/>
  <c r="I32" i="5"/>
  <c r="J32" i="5"/>
  <c r="K32" i="5"/>
  <c r="L32" i="5"/>
  <c r="N32" i="5"/>
  <c r="M32" i="5"/>
  <c r="L28" i="5"/>
  <c r="I22" i="5"/>
  <c r="L22" i="5"/>
  <c r="L18" i="5"/>
  <c r="I18" i="5"/>
  <c r="I14" i="5"/>
  <c r="L14" i="5"/>
  <c r="I11" i="5"/>
  <c r="L11" i="5"/>
  <c r="I31" i="5"/>
  <c r="L31" i="5"/>
  <c r="I27" i="5"/>
  <c r="L27" i="5"/>
  <c r="I25" i="5"/>
  <c r="L25" i="5"/>
  <c r="I21" i="5"/>
  <c r="L21" i="5"/>
  <c r="L17" i="5"/>
  <c r="I13" i="5"/>
  <c r="L13" i="5"/>
  <c r="I9" i="5"/>
  <c r="L9" i="5"/>
  <c r="I30" i="5"/>
  <c r="L30" i="5"/>
  <c r="L26" i="5"/>
  <c r="I26" i="5"/>
  <c r="L24" i="5"/>
  <c r="I24" i="5"/>
  <c r="I20" i="5"/>
  <c r="L20" i="5"/>
  <c r="L16" i="5"/>
  <c r="I16" i="5"/>
  <c r="L12" i="5"/>
  <c r="I12" i="5"/>
  <c r="L8" i="5"/>
  <c r="I8" i="5"/>
  <c r="L29" i="5"/>
  <c r="I29" i="5"/>
  <c r="L23" i="5"/>
  <c r="I23" i="5"/>
  <c r="L19" i="5"/>
  <c r="I19" i="5"/>
  <c r="L15" i="5"/>
  <c r="I15" i="5"/>
  <c r="I10" i="5"/>
  <c r="L10" i="5"/>
  <c r="N28" i="5"/>
  <c r="J28" i="5"/>
  <c r="M28" i="5"/>
  <c r="H28" i="5"/>
  <c r="O28" i="5"/>
  <c r="G28" i="5"/>
  <c r="K28" i="5"/>
  <c r="N18" i="5"/>
  <c r="J18" i="5"/>
  <c r="M18" i="5"/>
  <c r="H18" i="5"/>
  <c r="O18" i="5"/>
  <c r="G18" i="5"/>
  <c r="K18" i="5"/>
  <c r="M31" i="5"/>
  <c r="K31" i="5"/>
  <c r="G31" i="5"/>
  <c r="N31" i="5"/>
  <c r="H31" i="5"/>
  <c r="O31" i="5"/>
  <c r="J31" i="5"/>
  <c r="M27" i="5"/>
  <c r="G27" i="5"/>
  <c r="H27" i="5"/>
  <c r="K27" i="5"/>
  <c r="O27" i="5"/>
  <c r="N27" i="5"/>
  <c r="J27" i="5"/>
  <c r="M25" i="5"/>
  <c r="H25" i="5"/>
  <c r="G25" i="5"/>
  <c r="N25" i="5"/>
  <c r="O25" i="5"/>
  <c r="K25" i="5"/>
  <c r="J25" i="5"/>
  <c r="M21" i="5"/>
  <c r="K21" i="5"/>
  <c r="N21" i="5"/>
  <c r="H21" i="5"/>
  <c r="O21" i="5"/>
  <c r="G21" i="5"/>
  <c r="J21" i="5"/>
  <c r="M17" i="5"/>
  <c r="G17" i="5"/>
  <c r="H17" i="5"/>
  <c r="K17" i="5"/>
  <c r="N17" i="5"/>
  <c r="O17" i="5"/>
  <c r="J17" i="5"/>
  <c r="M13" i="5"/>
  <c r="K13" i="5"/>
  <c r="H13" i="5"/>
  <c r="G13" i="5"/>
  <c r="O13" i="5"/>
  <c r="N13" i="5"/>
  <c r="J13" i="5"/>
  <c r="N22" i="5"/>
  <c r="J22" i="5"/>
  <c r="H22" i="5"/>
  <c r="O22" i="5"/>
  <c r="M22" i="5"/>
  <c r="K22" i="5"/>
  <c r="G22" i="5"/>
  <c r="N14" i="5"/>
  <c r="J14" i="5"/>
  <c r="H14" i="5"/>
  <c r="M14" i="5"/>
  <c r="O14" i="5"/>
  <c r="K14" i="5"/>
  <c r="G14" i="5"/>
  <c r="H30" i="5"/>
  <c r="N30" i="5"/>
  <c r="J30" i="5"/>
  <c r="M30" i="5"/>
  <c r="O30" i="5"/>
  <c r="K30" i="5"/>
  <c r="G30" i="5"/>
  <c r="H26" i="5"/>
  <c r="O26" i="5"/>
  <c r="K26" i="5"/>
  <c r="G26" i="5"/>
  <c r="J26" i="5"/>
  <c r="M26" i="5"/>
  <c r="N26" i="5"/>
  <c r="H24" i="5"/>
  <c r="N24" i="5"/>
  <c r="J24" i="5"/>
  <c r="O24" i="5"/>
  <c r="K24" i="5"/>
  <c r="G24" i="5"/>
  <c r="M24" i="5"/>
  <c r="H20" i="5"/>
  <c r="M20" i="5"/>
  <c r="O20" i="5"/>
  <c r="K20" i="5"/>
  <c r="G20" i="5"/>
  <c r="N20" i="5"/>
  <c r="J20" i="5"/>
  <c r="H16" i="5"/>
  <c r="O16" i="5"/>
  <c r="K16" i="5"/>
  <c r="G16" i="5"/>
  <c r="N16" i="5"/>
  <c r="J16" i="5"/>
  <c r="M16" i="5"/>
  <c r="H12" i="5"/>
  <c r="J12" i="5"/>
  <c r="M12" i="5"/>
  <c r="O12" i="5"/>
  <c r="K12" i="5"/>
  <c r="G12" i="5"/>
  <c r="N12" i="5"/>
  <c r="O29" i="5"/>
  <c r="K29" i="5"/>
  <c r="G29" i="5"/>
  <c r="N29" i="5"/>
  <c r="J29" i="5"/>
  <c r="M29" i="5"/>
  <c r="H29" i="5"/>
  <c r="O23" i="5"/>
  <c r="K23" i="5"/>
  <c r="G23" i="5"/>
  <c r="N23" i="5"/>
  <c r="J23" i="5"/>
  <c r="M23" i="5"/>
  <c r="H23" i="5"/>
  <c r="O19" i="5"/>
  <c r="K19" i="5"/>
  <c r="G19" i="5"/>
  <c r="M19" i="5"/>
  <c r="N19" i="5"/>
  <c r="J19" i="5"/>
  <c r="H19" i="5"/>
  <c r="O15" i="5"/>
  <c r="K15" i="5"/>
  <c r="G15" i="5"/>
  <c r="N15" i="5"/>
  <c r="J15" i="5"/>
  <c r="M15" i="5"/>
  <c r="H15" i="5"/>
  <c r="K9" i="5"/>
  <c r="N9" i="5"/>
  <c r="O9" i="5"/>
  <c r="M9" i="5"/>
  <c r="J9" i="5"/>
  <c r="H9" i="5"/>
  <c r="G9" i="5"/>
  <c r="O8" i="5"/>
  <c r="M8" i="5"/>
  <c r="J8" i="5"/>
  <c r="H8" i="5"/>
  <c r="G8" i="5"/>
  <c r="G39" i="5" s="1"/>
  <c r="K8" i="5"/>
  <c r="N8" i="5"/>
  <c r="N10" i="5"/>
  <c r="G10" i="5"/>
  <c r="K10" i="5"/>
  <c r="H10" i="5"/>
  <c r="O10" i="5"/>
  <c r="M10" i="5"/>
  <c r="J10" i="5"/>
  <c r="G11" i="5"/>
  <c r="M11" i="5"/>
  <c r="N11" i="5"/>
  <c r="K11" i="5"/>
  <c r="O11" i="5"/>
  <c r="H11" i="5"/>
  <c r="N39" i="5" l="1"/>
  <c r="F49" i="5" s="1"/>
  <c r="J49" i="5" s="1"/>
  <c r="H39" i="5"/>
  <c r="F43" i="5" s="1"/>
  <c r="J43" i="5" s="1"/>
  <c r="K39" i="5"/>
  <c r="F46" i="5" s="1"/>
  <c r="L39" i="5"/>
  <c r="F47" i="5" s="1"/>
  <c r="I39" i="5"/>
  <c r="F44" i="5" s="1"/>
  <c r="J44" i="5" s="1"/>
  <c r="O39" i="5"/>
  <c r="F50" i="5" s="1"/>
  <c r="M39" i="5"/>
  <c r="J39" i="5"/>
  <c r="F45" i="5" s="1"/>
  <c r="F42" i="5" l="1"/>
  <c r="J42" i="5" s="1"/>
  <c r="F48" i="5"/>
  <c r="J48" i="5" s="1"/>
  <c r="J50" i="5"/>
  <c r="J45" i="5"/>
  <c r="J46" i="5"/>
  <c r="J47" i="5"/>
  <c r="N50" i="5" l="1"/>
</calcChain>
</file>

<file path=xl/sharedStrings.xml><?xml version="1.0" encoding="utf-8"?>
<sst xmlns="http://schemas.openxmlformats.org/spreadsheetml/2006/main" count="110" uniqueCount="43">
  <si>
    <t>No.</t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</si>
  <si>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</si>
  <si>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</si>
  <si>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</si>
  <si>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窓の種類</t>
    <rPh sb="0" eb="1">
      <t>マド</t>
    </rPh>
    <rPh sb="2" eb="4">
      <t>シュルイ</t>
    </rPh>
    <phoneticPr fontId="2"/>
  </si>
  <si>
    <t>外窓の交換</t>
    <rPh sb="0" eb="1">
      <t>ソト</t>
    </rPh>
    <rPh sb="1" eb="2">
      <t>マド</t>
    </rPh>
    <rPh sb="3" eb="5">
      <t>コウカン</t>
    </rPh>
    <phoneticPr fontId="2"/>
  </si>
  <si>
    <t>中　</t>
    <rPh sb="0" eb="1">
      <t>チュウ</t>
    </rPh>
    <phoneticPr fontId="2"/>
  </si>
  <si>
    <t>幅・W　(mm)</t>
    <rPh sb="0" eb="1">
      <t>ハバ</t>
    </rPh>
    <phoneticPr fontId="2"/>
  </si>
  <si>
    <t>高さ・H　(mm)</t>
    <rPh sb="0" eb="1">
      <t>タカ</t>
    </rPh>
    <phoneticPr fontId="2"/>
  </si>
  <si>
    <t>面積　(㎡)</t>
    <rPh sb="0" eb="2">
      <t>メンセキ</t>
    </rPh>
    <phoneticPr fontId="2"/>
  </si>
  <si>
    <t>玄関ドアの交換</t>
    <rPh sb="0" eb="2">
      <t>ゲンカン</t>
    </rPh>
    <rPh sb="5" eb="7">
      <t>コウカン</t>
    </rPh>
    <phoneticPr fontId="2"/>
  </si>
  <si>
    <t>※玄関ドアの交換の場合、寸法の入力は不要です</t>
    <rPh sb="1" eb="3">
      <t>ゲンカン</t>
    </rPh>
    <rPh sb="6" eb="8">
      <t>コウカン</t>
    </rPh>
    <rPh sb="9" eb="11">
      <t>バアイ</t>
    </rPh>
    <rPh sb="12" eb="14">
      <t>スンポウ</t>
    </rPh>
    <rPh sb="15" eb="17">
      <t>ニュウリョク</t>
    </rPh>
    <rPh sb="18" eb="20">
      <t>フヨウ</t>
    </rPh>
    <phoneticPr fontId="2"/>
  </si>
  <si>
    <t>窓ガラスの交換</t>
    <rPh sb="0" eb="1">
      <t>マド</t>
    </rPh>
    <rPh sb="5" eb="7">
      <t>コウカン</t>
    </rPh>
    <phoneticPr fontId="2"/>
  </si>
  <si>
    <t>内窓の設置</t>
    <rPh sb="0" eb="1">
      <t>ウチ</t>
    </rPh>
    <rPh sb="1" eb="2">
      <t>マド</t>
    </rPh>
    <rPh sb="3" eb="5">
      <t>セッチ</t>
    </rPh>
    <phoneticPr fontId="2"/>
  </si>
  <si>
    <t>↓　　　　自　動　計　算　さ　れ　ま　す　　　　↓</t>
    <rPh sb="5" eb="6">
      <t>ジ</t>
    </rPh>
    <rPh sb="7" eb="8">
      <t>ドウ</t>
    </rPh>
    <rPh sb="9" eb="10">
      <t>ケイ</t>
    </rPh>
    <rPh sb="11" eb="12">
      <t>サン</t>
    </rPh>
    <phoneticPr fontId="2"/>
  </si>
  <si>
    <t>単価</t>
    <rPh sb="0" eb="2">
      <t>タンカ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</si>
  <si>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</si>
  <si>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</si>
  <si>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</si>
  <si>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大きさ</t>
    <rPh sb="0" eb="1">
      <t>オオ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</si>
  <si>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</si>
  <si>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</si>
  <si>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r>
      <t>※</t>
    </r>
    <r>
      <rPr>
        <b/>
        <u/>
        <sz val="11"/>
        <color rgb="FFFF0000"/>
        <rFont val="Yu Gothic"/>
        <family val="3"/>
        <charset val="128"/>
        <scheme val="minor"/>
      </rPr>
      <t>外窓・内窓</t>
    </r>
    <r>
      <rPr>
        <sz val="11"/>
        <color rgb="FFFF0000"/>
        <rFont val="Yu Gothic"/>
        <family val="3"/>
        <charset val="128"/>
        <scheme val="minor"/>
      </rPr>
      <t>の場合は、</t>
    </r>
    <r>
      <rPr>
        <b/>
        <u/>
        <sz val="11"/>
        <color rgb="FFFF0000"/>
        <rFont val="Yu Gothic"/>
        <family val="3"/>
        <charset val="128"/>
        <scheme val="minor"/>
      </rPr>
      <t>サッシを含む寸法</t>
    </r>
    <r>
      <rPr>
        <sz val="11"/>
        <color rgb="FFFF0000"/>
        <rFont val="Yu Gothic"/>
        <family val="3"/>
        <charset val="128"/>
        <scheme val="minor"/>
      </rPr>
      <t>を入力してください。</t>
    </r>
    <r>
      <rPr>
        <b/>
        <u/>
        <sz val="11"/>
        <color rgb="FFFF0000"/>
        <rFont val="Yu Gothic"/>
        <family val="3"/>
        <charset val="128"/>
        <scheme val="minor"/>
      </rPr>
      <t>ガラスの交換</t>
    </r>
    <r>
      <rPr>
        <sz val="11"/>
        <color rgb="FFFF0000"/>
        <rFont val="Yu Gothic"/>
        <family val="3"/>
        <charset val="128"/>
        <scheme val="minor"/>
      </rPr>
      <t>の場合、</t>
    </r>
    <r>
      <rPr>
        <b/>
        <u/>
        <sz val="11"/>
        <color rgb="FFFF0000"/>
        <rFont val="Yu Gothic"/>
        <family val="3"/>
        <charset val="128"/>
        <scheme val="minor"/>
      </rPr>
      <t>ガラスの寸法</t>
    </r>
    <r>
      <rPr>
        <sz val="11"/>
        <color rgb="FFFF0000"/>
        <rFont val="Yu Gothic"/>
        <family val="3"/>
        <charset val="128"/>
        <scheme val="minor"/>
      </rPr>
      <t>を入力してください。</t>
    </r>
    <rPh sb="1" eb="2">
      <t>ソト</t>
    </rPh>
    <rPh sb="2" eb="3">
      <t>マド</t>
    </rPh>
    <rPh sb="4" eb="5">
      <t>ウチ</t>
    </rPh>
    <rPh sb="5" eb="6">
      <t>マド</t>
    </rPh>
    <rPh sb="7" eb="9">
      <t>バアイ</t>
    </rPh>
    <rPh sb="15" eb="16">
      <t>フク</t>
    </rPh>
    <rPh sb="17" eb="19">
      <t>スンポウ</t>
    </rPh>
    <rPh sb="20" eb="22">
      <t>ニュウリョク</t>
    </rPh>
    <rPh sb="33" eb="35">
      <t>コウカン</t>
    </rPh>
    <rPh sb="36" eb="38">
      <t>バアイ</t>
    </rPh>
    <rPh sb="43" eb="45">
      <t>スンポウ</t>
    </rPh>
    <rPh sb="46" eb="48">
      <t>ニュウリョク</t>
    </rPh>
    <phoneticPr fontId="2"/>
  </si>
  <si>
    <r>
      <t>※見積書の番号と揃えて、</t>
    </r>
    <r>
      <rPr>
        <b/>
        <u/>
        <sz val="11"/>
        <color rgb="FFFF0000"/>
        <rFont val="Yu Gothic"/>
        <family val="3"/>
        <charset val="128"/>
        <scheme val="minor"/>
      </rPr>
      <t>【No.】、【窓の種類】、【幅・W(mm)】、【高さ・H（mm）】の４カ所</t>
    </r>
    <r>
      <rPr>
        <sz val="11"/>
        <color rgb="FFFF0000"/>
        <rFont val="Yu Gothic"/>
        <family val="3"/>
        <charset val="128"/>
        <scheme val="minor"/>
      </rPr>
      <t>を入力してください</t>
    </r>
    <rPh sb="1" eb="4">
      <t>ミツモリショ</t>
    </rPh>
    <rPh sb="5" eb="7">
      <t>バンゴウ</t>
    </rPh>
    <rPh sb="8" eb="9">
      <t>ソロ</t>
    </rPh>
    <rPh sb="19" eb="20">
      <t>マド</t>
    </rPh>
    <rPh sb="21" eb="23">
      <t>シュルイ</t>
    </rPh>
    <rPh sb="26" eb="27">
      <t>ハバ</t>
    </rPh>
    <rPh sb="36" eb="37">
      <t>タカ</t>
    </rPh>
    <rPh sb="48" eb="49">
      <t>ショ</t>
    </rPh>
    <rPh sb="50" eb="52">
      <t>ニュウリョク</t>
    </rPh>
    <phoneticPr fontId="2"/>
  </si>
  <si>
    <t>2.8㎡以上</t>
    <rPh sb="4" eb="6">
      <t>イジョウ</t>
    </rPh>
    <phoneticPr fontId="2"/>
  </si>
  <si>
    <t>1.6㎡以上
2.8㎡未満</t>
    <rPh sb="4" eb="6">
      <t>イジョウ</t>
    </rPh>
    <rPh sb="11" eb="13">
      <t>ミマン</t>
    </rPh>
    <phoneticPr fontId="2"/>
  </si>
  <si>
    <t>1.4㎡以上</t>
    <rPh sb="4" eb="6">
      <t>イジョウ</t>
    </rPh>
    <phoneticPr fontId="2"/>
  </si>
  <si>
    <t>0.8㎡以上
1.4㎡未満</t>
    <rPh sb="4" eb="6">
      <t>イジョウ</t>
    </rPh>
    <rPh sb="11" eb="13">
      <t>ミマン</t>
    </rPh>
    <phoneticPr fontId="2"/>
  </si>
  <si>
    <t>0.1㎡以上
0.8㎡未満</t>
    <rPh sb="4" eb="6">
      <t>イジョウ</t>
    </rPh>
    <rPh sb="11" eb="13">
      <t>ミマン</t>
    </rPh>
    <phoneticPr fontId="2"/>
  </si>
  <si>
    <t>合計</t>
    <rPh sb="0" eb="2">
      <t>ゴウケイ</t>
    </rPh>
    <phoneticPr fontId="2"/>
  </si>
  <si>
    <t>単価</t>
    <rPh sb="0" eb="2">
      <t>タンカ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</si>
  <si>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</si>
  <si>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0.1㎡以上
1.6㎡未満</t>
    <rPh sb="4" eb="6">
      <t>イジョウ</t>
    </rPh>
    <rPh sb="11" eb="13">
      <t>ミマン</t>
    </rPh>
    <phoneticPr fontId="2"/>
  </si>
  <si>
    <t>　面　積　計　算　書（開口部改修）</t>
    <rPh sb="1" eb="2">
      <t>メン</t>
    </rPh>
    <rPh sb="3" eb="4">
      <t>セキ</t>
    </rPh>
    <rPh sb="5" eb="6">
      <t>ケイ</t>
    </rPh>
    <rPh sb="7" eb="8">
      <t>サン</t>
    </rPh>
    <rPh sb="9" eb="10">
      <t>ショ</t>
    </rPh>
    <rPh sb="11" eb="14">
      <t>カイコウブ</t>
    </rPh>
    <rPh sb="14" eb="16">
      <t>カイシュウ</t>
    </rPh>
    <phoneticPr fontId="2"/>
  </si>
  <si>
    <t>AW1</t>
    <phoneticPr fontId="2"/>
  </si>
  <si>
    <t>AW2</t>
    <phoneticPr fontId="2"/>
  </si>
  <si>
    <t>AW3</t>
    <phoneticPr fontId="2"/>
  </si>
  <si>
    <t>AW4</t>
    <phoneticPr fontId="2"/>
  </si>
  <si>
    <t>PW2</t>
    <phoneticPr fontId="2"/>
  </si>
  <si>
    <t>PW3</t>
    <phoneticPr fontId="2"/>
  </si>
  <si>
    <t>PW4</t>
    <phoneticPr fontId="2"/>
  </si>
  <si>
    <t>AW5</t>
    <phoneticPr fontId="2"/>
  </si>
  <si>
    <t>　面　積　計　算　書（開口部改修）  ※入力例</t>
    <rPh sb="1" eb="2">
      <t>メン</t>
    </rPh>
    <rPh sb="3" eb="4">
      <t>セキ</t>
    </rPh>
    <rPh sb="5" eb="6">
      <t>ケイ</t>
    </rPh>
    <rPh sb="7" eb="8">
      <t>サン</t>
    </rPh>
    <rPh sb="9" eb="10">
      <t>ショ</t>
    </rPh>
    <rPh sb="11" eb="14">
      <t>カイコウブ</t>
    </rPh>
    <rPh sb="14" eb="16">
      <t>カイシュウ</t>
    </rPh>
    <rPh sb="20" eb="22">
      <t>ニュウリョク</t>
    </rPh>
    <rPh sb="22" eb="2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</si>
</sst>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6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6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28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38" fontId="0" fillId="0" borderId="0" xfId="1" applyFont="1" applyAlignment="1">
      <alignment horizontal="right"/>
    </xf>
    <xf numFmtId="0" fontId="0" fillId="0" borderId="7" xfId="0" applyBorder="1"/>
    <xf numFmtId="38" fontId="0" fillId="0" borderId="5" xfId="1" applyFont="1" applyBorder="1" applyAlignment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Protection="1"/>
    <xf numFmtId="0" fontId="5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38" fontId="5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176" fontId="8" fillId="3" borderId="1" xfId="1" applyNumberFormat="1" applyFont="1" applyFill="1" applyBorder="1" applyAlignment="1" applyProtection="1">
      <alignment vertical="center"/>
      <protection locked="0"/>
    </xf>
    <xf numFmtId="176" fontId="8" fillId="3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40" fontId="8" fillId="0" borderId="3" xfId="1" applyNumberFormat="1" applyFont="1" applyBorder="1" applyAlignment="1" applyProtection="1">
      <alignment vertical="center"/>
    </xf>
    <xf numFmtId="176" fontId="8" fillId="3" borderId="9" xfId="1" applyNumberFormat="1" applyFont="1" applyFill="1" applyBorder="1" applyAlignment="1" applyProtection="1">
      <alignment vertical="center"/>
      <protection locked="0"/>
    </xf>
    <xf numFmtId="176" fontId="8" fillId="3" borderId="9" xfId="0" applyNumberFormat="1" applyFont="1" applyFill="1" applyBorder="1" applyAlignment="1" applyProtection="1">
      <alignment vertical="center"/>
      <protection locked="0"/>
    </xf>
    <xf numFmtId="176" fontId="8" fillId="3" borderId="10" xfId="0" applyNumberFormat="1" applyFont="1" applyFill="1" applyBorder="1" applyAlignment="1" applyProtection="1">
      <alignment vertical="center"/>
      <protection locked="0"/>
    </xf>
    <xf numFmtId="176" fontId="8" fillId="3" borderId="1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/>
    </xf>
    <xf numFmtId="0" fontId="6" fillId="0" borderId="14" xfId="0" applyFont="1" applyBorder="1" applyProtection="1"/>
    <xf numFmtId="40" fontId="8" fillId="0" borderId="25" xfId="1" applyNumberFormat="1" applyFont="1" applyBorder="1" applyAlignment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vertical="center"/>
    </xf>
    <xf numFmtId="38" fontId="0" fillId="0" borderId="0" xfId="1" applyFont="1" applyFill="1" applyBorder="1" applyAlignment="1">
      <alignment horizontal="right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38" fontId="12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176" fontId="8" fillId="3" borderId="37" xfId="0" applyNumberFormat="1" applyFont="1" applyFill="1" applyBorder="1" applyAlignment="1" applyProtection="1">
      <alignment vertical="center"/>
      <protection locked="0"/>
    </xf>
    <xf numFmtId="176" fontId="8" fillId="3" borderId="38" xfId="0" applyNumberFormat="1" applyFont="1" applyFill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76" fontId="8" fillId="6" borderId="1" xfId="1" applyNumberFormat="1" applyFont="1" applyFill="1" applyBorder="1" applyAlignment="1" applyProtection="1">
      <alignment vertical="center"/>
      <protection locked="0"/>
    </xf>
    <xf numFmtId="176" fontId="8" fillId="6" borderId="9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38" fontId="13" fillId="0" borderId="27" xfId="0" applyNumberFormat="1" applyFont="1" applyBorder="1" applyAlignment="1" applyProtection="1">
      <alignment horizontal="right" vertical="center"/>
    </xf>
    <xf numFmtId="38" fontId="13" fillId="0" borderId="28" xfId="0" applyNumberFormat="1" applyFont="1" applyBorder="1" applyAlignment="1" applyProtection="1">
      <alignment horizontal="right" vertical="center"/>
    </xf>
    <xf numFmtId="38" fontId="13" fillId="0" borderId="29" xfId="0" applyNumberFormat="1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38" fontId="13" fillId="0" borderId="31" xfId="0" applyNumberFormat="1" applyFont="1" applyBorder="1" applyAlignment="1" applyProtection="1">
      <alignment horizontal="right" vertical="center"/>
    </xf>
    <xf numFmtId="38" fontId="13" fillId="0" borderId="32" xfId="0" applyNumberFormat="1" applyFont="1" applyBorder="1" applyAlignment="1" applyProtection="1">
      <alignment horizontal="right" vertical="center"/>
    </xf>
    <xf numFmtId="38" fontId="13" fillId="0" borderId="33" xfId="0" applyNumberFormat="1" applyFont="1" applyBorder="1" applyAlignment="1" applyProtection="1">
      <alignment horizontal="right" vertical="center"/>
    </xf>
    <xf numFmtId="38" fontId="13" fillId="0" borderId="2" xfId="0" applyNumberFormat="1" applyFont="1" applyBorder="1" applyAlignment="1" applyProtection="1">
      <alignment horizontal="right" vertical="center"/>
    </xf>
    <xf numFmtId="38" fontId="13" fillId="0" borderId="4" xfId="0" applyNumberFormat="1" applyFont="1" applyBorder="1" applyAlignment="1" applyProtection="1">
      <alignment horizontal="right" vertical="center"/>
    </xf>
    <xf numFmtId="38" fontId="13" fillId="0" borderId="3" xfId="0" applyNumberFormat="1" applyFont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center" vertical="center"/>
    </xf>
    <xf numFmtId="0" fontId="8" fillId="6" borderId="23" xfId="0" applyFont="1" applyFill="1" applyBorder="1" applyAlignment="1" applyProtection="1">
      <alignment horizontal="center" vertical="center"/>
    </xf>
    <xf numFmtId="6" fontId="14" fillId="0" borderId="19" xfId="2" applyFont="1" applyBorder="1" applyAlignment="1" applyProtection="1">
      <alignment horizontal="center" vertical="center"/>
    </xf>
    <xf numFmtId="6" fontId="14" fillId="0" borderId="15" xfId="2" applyFont="1" applyBorder="1" applyAlignment="1" applyProtection="1">
      <alignment horizontal="center" vertical="center"/>
    </xf>
    <xf numFmtId="6" fontId="14" fillId="0" borderId="21" xfId="2" applyFont="1" applyBorder="1" applyAlignment="1" applyProtection="1">
      <alignment horizontal="center" vertical="center"/>
    </xf>
    <xf numFmtId="6" fontId="14" fillId="0" borderId="11" xfId="2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38" fontId="13" fillId="0" borderId="20" xfId="0" applyNumberFormat="1" applyFont="1" applyBorder="1" applyAlignment="1" applyProtection="1">
      <alignment horizontal="right" vertical="center"/>
    </xf>
    <xf numFmtId="38" fontId="13" fillId="0" borderId="5" xfId="0" applyNumberFormat="1" applyFont="1" applyBorder="1" applyAlignment="1" applyProtection="1">
      <alignment horizontal="right" vertical="center"/>
    </xf>
    <xf numFmtId="38" fontId="13" fillId="0" borderId="7" xfId="0" applyNumberFormat="1" applyFont="1" applyBorder="1" applyAlignment="1" applyProtection="1">
      <alignment horizontal="right" vertical="center"/>
    </xf>
    <xf numFmtId="38" fontId="0" fillId="0" borderId="8" xfId="1" applyFont="1" applyBorder="1" applyAlignment="1">
      <alignment horizontal="center"/>
    </xf>
    <xf numFmtId="38" fontId="0" fillId="0" borderId="0" xfId="1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110836</xdr:colOff>
      <xdr:row>16</xdr:row>
      <xdr:rowOff>55419</xdr:rowOff>
    </xdr:from>
    <xdr:to>
      <xdr:col>11</xdr:col>
      <xdr:colOff>346364</xdr:colOff>
      <xdr:row>20</xdr:row>
      <xdr:rowOff>193964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E566D3-96CE-4F1B-B752-EF73AF15F611}"/>
            </a:ext>
          </a:extLst>
        </xdr:cNvPr>
        <xdr:cNvSpPr txBox="1"/>
      </xdr:nvSpPr>
      <xdr:spPr>
        <a:xfrm>
          <a:off x="2604654" y="5237019"/>
          <a:ext cx="7606146" cy="1413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黄色の部分を埋めるだけで、補助金額を自動計算します。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2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2000" baseline="0">
              <a:solidFill>
                <a:sysClr val="windowText" lastClr="000000"/>
              </a:solidFill>
            </a:rPr>
            <a:t>の欄は自由に入力可能ですが、見積りや図面とつけ合わせができるようにお願いします</a:t>
          </a:r>
          <a:endParaRPr kumimoji="1" lang="en-US" altLang="ja-JP" sz="20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249382</xdr:colOff>
      <xdr:row>0</xdr:row>
      <xdr:rowOff>55418</xdr:rowOff>
    </xdr:from>
    <xdr:to>
      <xdr:col>15</xdr:col>
      <xdr:colOff>429491</xdr:colOff>
      <xdr:row>2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B685B1-4982-4584-93E9-6E732F7A7DE7}"/>
            </a:ext>
          </a:extLst>
        </xdr:cNvPr>
        <xdr:cNvSpPr txBox="1"/>
      </xdr:nvSpPr>
      <xdr:spPr>
        <a:xfrm>
          <a:off x="10113818" y="55418"/>
          <a:ext cx="3394364" cy="9836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ysClr val="windowText" lastClr="000000"/>
              </a:solidFill>
            </a:rPr>
            <a:t>申請書式の</a:t>
          </a:r>
          <a:r>
            <a:rPr kumimoji="1" lang="en-US" altLang="ja-JP" sz="1600">
              <a:solidFill>
                <a:sysClr val="windowText" lastClr="000000"/>
              </a:solidFill>
            </a:rPr>
            <a:t>P.9</a:t>
          </a:r>
          <a:r>
            <a:rPr kumimoji="1" lang="ja-JP" altLang="en-US" sz="1600">
              <a:solidFill>
                <a:sysClr val="windowText" lastClr="000000"/>
              </a:solidFill>
            </a:rPr>
            <a:t>～</a:t>
          </a:r>
          <a:r>
            <a:rPr kumimoji="1" lang="en-US" altLang="ja-JP" sz="1600">
              <a:solidFill>
                <a:sysClr val="windowText" lastClr="000000"/>
              </a:solidFill>
            </a:rPr>
            <a:t>12</a:t>
          </a:r>
          <a:r>
            <a:rPr kumimoji="1" lang="ja-JP" altLang="en-US" sz="1600">
              <a:solidFill>
                <a:sysClr val="windowText" lastClr="000000"/>
              </a:solidFill>
            </a:rPr>
            <a:t>の代わりに、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そのままご提出いただけます。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1CCC-8BE1-49BD-B3BD-FF0AEE1DCA6B}">
  <sheetPr>
    <pageSetUpPr fitToPage="1"/>
  </sheetPr>
  <dimension ref="A1:S52"/>
  <sheetViews>
    <sheetView showGridLines="0" view="pageBreakPreview" zoomScale="55" zoomScaleNormal="115" zoomScaleSheetLayoutView="55" workbookViewId="0">
      <pane ySplit="6" topLeftCell="A7" activePane="bottomLeft" state="frozen"/>
      <selection activeCell="I10" sqref="I10"/>
      <selection pane="bottomLeft" activeCell="I27" sqref="I27"/>
    </sheetView>
  </sheetViews>
  <sheetFormatPr defaultColWidth="9" defaultRowHeight="22.2"/>
  <cols>
    <col min="1" max="1" width="4" style="8" customWidth="1"/>
    <col min="2" max="2" width="13.69921875" style="8" customWidth="1"/>
    <col min="3" max="3" width="15.09765625" style="9" bestFit="1" customWidth="1"/>
    <col min="4" max="5" width="15.19921875" style="11" customWidth="1"/>
    <col min="6" max="6" width="13.5" style="11" customWidth="1"/>
    <col min="7" max="15" width="10.59765625" style="11" customWidth="1"/>
    <col min="16" max="16" width="7.09765625" style="8" customWidth="1"/>
    <col min="17" max="16384" width="9" style="8"/>
  </cols>
  <sheetData>
    <row r="1" spans="1:16" ht="51.6" customHeight="1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8">
      <c r="B2" s="20" t="s">
        <v>23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ht="18">
      <c r="B3" s="20" t="s">
        <v>22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18.600000000000001" thickBot="1">
      <c r="B4" s="20" t="s">
        <v>11</v>
      </c>
      <c r="D4" s="8"/>
      <c r="E4" s="8"/>
      <c r="F4" s="61" t="s">
        <v>14</v>
      </c>
      <c r="G4" s="62"/>
      <c r="H4" s="62"/>
      <c r="I4" s="62"/>
      <c r="J4" s="62"/>
      <c r="K4" s="62"/>
      <c r="L4" s="62"/>
      <c r="M4" s="62"/>
      <c r="N4" s="62"/>
      <c r="O4" s="63"/>
    </row>
    <row r="5" spans="1:16" ht="24.9" customHeight="1">
      <c r="B5" s="64" t="s">
        <v>0</v>
      </c>
      <c r="C5" s="66" t="s">
        <v>4</v>
      </c>
      <c r="D5" s="66" t="s">
        <v>7</v>
      </c>
      <c r="E5" s="68" t="s">
        <v>8</v>
      </c>
      <c r="F5" s="70" t="s">
        <v>9</v>
      </c>
      <c r="G5" s="72" t="str">
        <f>'リスト(市使用）'!A3</f>
        <v>外窓の交換</v>
      </c>
      <c r="H5" s="73"/>
      <c r="I5" s="74"/>
      <c r="J5" s="72" t="str">
        <f>'リスト(市使用）'!A4</f>
        <v>内窓の設置</v>
      </c>
      <c r="K5" s="73"/>
      <c r="L5" s="74"/>
      <c r="M5" s="72" t="str">
        <f>'リスト(市使用）'!A5</f>
        <v>窓ガラスの交換</v>
      </c>
      <c r="N5" s="73"/>
      <c r="O5" s="74"/>
    </row>
    <row r="6" spans="1:16" ht="24.9" customHeight="1">
      <c r="B6" s="65"/>
      <c r="C6" s="67"/>
      <c r="D6" s="67"/>
      <c r="E6" s="69"/>
      <c r="F6" s="71"/>
      <c r="G6" s="12" t="s">
        <v>1</v>
      </c>
      <c r="H6" s="12" t="s">
        <v>2</v>
      </c>
      <c r="I6" s="12" t="s">
        <v>3</v>
      </c>
      <c r="J6" s="12" t="s">
        <v>1</v>
      </c>
      <c r="K6" s="12" t="s">
        <v>2</v>
      </c>
      <c r="L6" s="12" t="s">
        <v>3</v>
      </c>
      <c r="M6" s="12" t="s">
        <v>1</v>
      </c>
      <c r="N6" s="12" t="s">
        <v>2</v>
      </c>
      <c r="O6" s="12" t="s">
        <v>3</v>
      </c>
    </row>
    <row r="7" spans="1:16" ht="24.9" customHeight="1">
      <c r="B7" s="56" t="s">
        <v>34</v>
      </c>
      <c r="C7" s="57" t="s">
        <v>13</v>
      </c>
      <c r="D7" s="58">
        <v>800</v>
      </c>
      <c r="E7" s="59">
        <v>2000</v>
      </c>
      <c r="F7" s="21">
        <f t="shared" ref="F7:F38" si="0">ROUNDDOWN(D7/1000*E7/1000,2)</f>
        <v>1.6</v>
      </c>
      <c r="G7" s="10" t="str">
        <f>IF(AND(C7='リスト(市使用）'!$A$3, F7&gt;=2.8), "☑", "")</f>
        <v/>
      </c>
      <c r="H7" s="10" t="str">
        <f>IF(AND(C7='リスト(市使用）'!$A$3, F7&gt;=1.6, F7&lt;2.8), "☑", "")</f>
        <v/>
      </c>
      <c r="I7" s="10" t="str">
        <f>IF(AND(C7='リスト(市使用）'!$A$3, F7&gt;=0.1, F7&lt;1.6), "☑", "")</f>
        <v/>
      </c>
      <c r="J7" s="10" t="str">
        <f>IF(AND(C7='リスト(市使用）'!$A$4, F7&gt;=2.8), "☑", "")</f>
        <v/>
      </c>
      <c r="K7" s="10" t="str">
        <f>IF(AND(C7='リスト(市使用）'!$A$4, F7&gt;=1.6, F7&lt;2.8), "☑", "")</f>
        <v>☑</v>
      </c>
      <c r="L7" s="10" t="str">
        <f>IF(AND(C7='リスト(市使用）'!$A$4, F7&gt;=0.1, F7&lt;1.6), "☑", "")</f>
        <v/>
      </c>
      <c r="M7" s="10" t="str">
        <f>IF(AND(C7='リスト(市使用）'!$A$5, F7&gt;=1.4), "☑", "")</f>
        <v/>
      </c>
      <c r="N7" s="10" t="str">
        <f>IF(AND(C7='リスト(市使用）'!$A$5, F7&gt;=0.8, F7&lt;1.4), "☑", "")</f>
        <v/>
      </c>
      <c r="O7" s="10" t="str">
        <f>IF(AND(C7='リスト(市使用）'!$A$5, F7&gt;=0.1, F7&lt;0.8), "☑", "")</f>
        <v/>
      </c>
    </row>
    <row r="8" spans="1:16" ht="24.9" customHeight="1">
      <c r="B8" s="56" t="s">
        <v>35</v>
      </c>
      <c r="C8" s="57" t="s">
        <v>13</v>
      </c>
      <c r="D8" s="58">
        <v>1100</v>
      </c>
      <c r="E8" s="59">
        <v>2000</v>
      </c>
      <c r="F8" s="21">
        <f t="shared" si="0"/>
        <v>2.2000000000000002</v>
      </c>
      <c r="G8" s="10" t="str">
        <f>IF(AND(C8='リスト(市使用）'!$A$3, F8&gt;=2.8), "☑", "")</f>
        <v/>
      </c>
      <c r="H8" s="10" t="str">
        <f>IF(AND(C8='リスト(市使用）'!$A$3, F8&gt;=1.6, F8&lt;2.8), "☑", "")</f>
        <v/>
      </c>
      <c r="I8" s="10" t="str">
        <f>IF(AND(C8='リスト(市使用）'!$A$3, F8&gt;=0.1, F8&lt;1.6), "☑", "")</f>
        <v/>
      </c>
      <c r="J8" s="10" t="str">
        <f>IF(AND(C8='リスト(市使用）'!$A$4, F8&gt;=2.8), "☑", "")</f>
        <v/>
      </c>
      <c r="K8" s="10" t="str">
        <f>IF(AND(C8='リスト(市使用）'!$A$4, F8&gt;=1.6, F8&lt;2.8), "☑", "")</f>
        <v>☑</v>
      </c>
      <c r="L8" s="10" t="str">
        <f>IF(AND(C8='リスト(市使用）'!$A$4, F8&gt;=0.1, F8&lt;1.6), "☑", "")</f>
        <v/>
      </c>
      <c r="M8" s="10" t="str">
        <f>IF(AND(C8='リスト(市使用）'!$A$5, F8&gt;=1.4), "☑", "")</f>
        <v/>
      </c>
      <c r="N8" s="10" t="str">
        <f>IF(AND(C8='リスト(市使用）'!$A$5, F8&gt;=0.8, F8&lt;1.4), "☑", "")</f>
        <v/>
      </c>
      <c r="O8" s="10" t="str">
        <f>IF(AND(C8='リスト(市使用）'!$A$5, F8&gt;=0.1, F8&lt;0.8), "☑", "")</f>
        <v/>
      </c>
    </row>
    <row r="9" spans="1:16" ht="24.9" customHeight="1">
      <c r="B9" s="56" t="s">
        <v>36</v>
      </c>
      <c r="C9" s="57" t="s">
        <v>13</v>
      </c>
      <c r="D9" s="58">
        <v>550</v>
      </c>
      <c r="E9" s="59">
        <v>550</v>
      </c>
      <c r="F9" s="21">
        <f t="shared" si="0"/>
        <v>0.3</v>
      </c>
      <c r="G9" s="10" t="str">
        <f>IF(AND(C9='リスト(市使用）'!$A$3, F9&gt;=2.8), "☑", "")</f>
        <v/>
      </c>
      <c r="H9" s="10" t="str">
        <f>IF(AND(C9='リスト(市使用）'!$A$3, F9&gt;=1.6, F9&lt;2.8), "☑", "")</f>
        <v/>
      </c>
      <c r="I9" s="10" t="str">
        <f>IF(AND(C9='リスト(市使用）'!$A$3, F9&gt;=0.1, F9&lt;1.6), "☑", "")</f>
        <v/>
      </c>
      <c r="J9" s="10" t="str">
        <f>IF(AND(C9='リスト(市使用）'!$A$4, F9&gt;=2.8), "☑", "")</f>
        <v/>
      </c>
      <c r="K9" s="10" t="str">
        <f>IF(AND(C9='リスト(市使用）'!$A$4, F9&gt;=1.6, F9&lt;2.8), "☑", "")</f>
        <v/>
      </c>
      <c r="L9" s="10" t="str">
        <f>IF(AND(C9='リスト(市使用）'!$A$4, F9&gt;=0.1, F9&lt;1.6), "☑", "")</f>
        <v>☑</v>
      </c>
      <c r="M9" s="10" t="str">
        <f>IF(AND(C9='リスト(市使用）'!$A$5, F9&gt;=1.4), "☑", "")</f>
        <v/>
      </c>
      <c r="N9" s="10" t="str">
        <f>IF(AND(C9='リスト(市使用）'!$A$5, F9&gt;=0.8, F9&lt;1.4), "☑", "")</f>
        <v/>
      </c>
      <c r="O9" s="10" t="str">
        <f>IF(AND(C9='リスト(市使用）'!$A$5, F9&gt;=0.1, F9&lt;0.8), "☑", "")</f>
        <v/>
      </c>
    </row>
    <row r="10" spans="1:16" ht="24.9" customHeight="1">
      <c r="B10" s="56" t="s">
        <v>37</v>
      </c>
      <c r="C10" s="57" t="s">
        <v>13</v>
      </c>
      <c r="D10" s="58"/>
      <c r="E10" s="59"/>
      <c r="F10" s="21">
        <f t="shared" si="0"/>
        <v>0</v>
      </c>
      <c r="G10" s="10" t="str">
        <f>IF(AND(C10='リスト(市使用）'!$A$3, F10&gt;=2.8), "☑", "")</f>
        <v/>
      </c>
      <c r="H10" s="10" t="str">
        <f>IF(AND(C10='リスト(市使用）'!$A$3, F10&gt;=1.6, F10&lt;2.8), "☑", "")</f>
        <v/>
      </c>
      <c r="I10" s="10" t="str">
        <f>IF(AND(C10='リスト(市使用）'!$A$3, F10&gt;=0.1, F10&lt;1.6), "☑", "")</f>
        <v/>
      </c>
      <c r="J10" s="10" t="str">
        <f>IF(AND(C10='リスト(市使用）'!$A$4, F10&gt;=2.8), "☑", "")</f>
        <v/>
      </c>
      <c r="K10" s="10" t="str">
        <f>IF(AND(C10='リスト(市使用）'!$A$4, F10&gt;=1.6, F10&lt;2.8), "☑", "")</f>
        <v/>
      </c>
      <c r="L10" s="10" t="str">
        <f>IF(AND(C10='リスト(市使用）'!$A$4, F10&gt;=0.1, F10&lt;1.6), "☑", "")</f>
        <v/>
      </c>
      <c r="M10" s="10" t="str">
        <f>IF(AND(C10='リスト(市使用）'!$A$5, F10&gt;=1.4), "☑", "")</f>
        <v/>
      </c>
      <c r="N10" s="10" t="str">
        <f>IF(AND(C10='リスト(市使用）'!$A$5, F10&gt;=0.8, F10&lt;1.4), "☑", "")</f>
        <v/>
      </c>
      <c r="O10" s="10" t="str">
        <f>IF(AND(C10='リスト(市使用）'!$A$5, F10&gt;=0.1, F10&lt;0.8), "☑", "")</f>
        <v/>
      </c>
    </row>
    <row r="11" spans="1:16" ht="24.9" customHeight="1">
      <c r="B11" s="56" t="s">
        <v>41</v>
      </c>
      <c r="C11" s="57" t="s">
        <v>5</v>
      </c>
      <c r="D11" s="58">
        <v>2000</v>
      </c>
      <c r="E11" s="59">
        <v>2000</v>
      </c>
      <c r="F11" s="21">
        <f t="shared" si="0"/>
        <v>4</v>
      </c>
      <c r="G11" s="10" t="str">
        <f>IF(AND(C11='リスト(市使用）'!$A$3, F11&gt;=2.8), "☑", "")</f>
        <v>☑</v>
      </c>
      <c r="H11" s="10" t="str">
        <f>IF(AND(C11='リスト(市使用）'!$A$3, F11&gt;=1.6, F11&lt;2.8), "☑", "")</f>
        <v/>
      </c>
      <c r="I11" s="10" t="str">
        <f>IF(AND(C11='リスト(市使用）'!$A$3, F11&gt;=0.1, F11&lt;1.6), "☑", "")</f>
        <v/>
      </c>
      <c r="J11" s="10" t="str">
        <f>IF(AND(C11='リスト(市使用）'!$A$4, F11&gt;=2.8), "☑", "")</f>
        <v/>
      </c>
      <c r="K11" s="10" t="str">
        <f>IF(AND(C11='リスト(市使用）'!$A$4, F11&gt;=1.6, F11&lt;2.8), "☑", "")</f>
        <v/>
      </c>
      <c r="L11" s="10" t="str">
        <f>IF(AND(C11='リスト(市使用）'!$A$4, F11&gt;=0.1, F11&lt;1.6), "☑", "")</f>
        <v/>
      </c>
      <c r="M11" s="10" t="str">
        <f>IF(AND(C11='リスト(市使用）'!$A$5, F11&gt;=1.4), "☑", "")</f>
        <v/>
      </c>
      <c r="N11" s="10" t="str">
        <f>IF(AND(C11='リスト(市使用）'!$A$5, F11&gt;=0.8, F11&lt;1.4), "☑", "")</f>
        <v/>
      </c>
      <c r="O11" s="10" t="str">
        <f>IF(AND(C11='リスト(市使用）'!$A$5, F11&gt;=0.1, F11&lt;0.8), "☑", "")</f>
        <v/>
      </c>
    </row>
    <row r="12" spans="1:16" ht="24.9" customHeight="1">
      <c r="B12" s="56" t="s">
        <v>38</v>
      </c>
      <c r="C12" s="57" t="s">
        <v>12</v>
      </c>
      <c r="D12" s="58">
        <v>700</v>
      </c>
      <c r="E12" s="59">
        <v>600</v>
      </c>
      <c r="F12" s="21">
        <f t="shared" si="0"/>
        <v>0.42</v>
      </c>
      <c r="G12" s="10" t="str">
        <f>IF(AND(C12='リスト(市使用）'!$A$3, F12&gt;=2.8), "☑", "")</f>
        <v/>
      </c>
      <c r="H12" s="10" t="str">
        <f>IF(AND(C12='リスト(市使用）'!$A$3, F12&gt;=1.6, F12&lt;2.8), "☑", "")</f>
        <v/>
      </c>
      <c r="I12" s="10" t="str">
        <f>IF(AND(C12='リスト(市使用）'!$A$3, F12&gt;=0.1, F12&lt;1.6), "☑", "")</f>
        <v/>
      </c>
      <c r="J12" s="10" t="str">
        <f>IF(AND(C12='リスト(市使用）'!$A$4, F12&gt;=2.8), "☑", "")</f>
        <v/>
      </c>
      <c r="K12" s="10" t="str">
        <f>IF(AND(C12='リスト(市使用）'!$A$4, F12&gt;=1.6, F12&lt;2.8), "☑", "")</f>
        <v/>
      </c>
      <c r="L12" s="10" t="str">
        <f>IF(AND(C12='リスト(市使用）'!$A$4, F12&gt;=0.1, F12&lt;1.6), "☑", "")</f>
        <v/>
      </c>
      <c r="M12" s="10" t="str">
        <f>IF(AND(C12='リスト(市使用）'!$A$5, F12&gt;=1.4), "☑", "")</f>
        <v/>
      </c>
      <c r="N12" s="10" t="str">
        <f>IF(AND(C12='リスト(市使用）'!$A$5, F12&gt;=0.8, F12&lt;1.4), "☑", "")</f>
        <v/>
      </c>
      <c r="O12" s="10" t="str">
        <f>IF(AND(C12='リスト(市使用）'!$A$5, F12&gt;=0.1, F12&lt;0.8), "☑", "")</f>
        <v>☑</v>
      </c>
    </row>
    <row r="13" spans="1:16" ht="24.9" customHeight="1">
      <c r="B13" s="56" t="s">
        <v>39</v>
      </c>
      <c r="C13" s="57" t="s">
        <v>12</v>
      </c>
      <c r="D13" s="58">
        <v>1100</v>
      </c>
      <c r="E13" s="59">
        <v>800</v>
      </c>
      <c r="F13" s="21">
        <f t="shared" si="0"/>
        <v>0.88</v>
      </c>
      <c r="G13" s="10" t="str">
        <f>IF(AND(C13='リスト(市使用）'!$A$3, F13&gt;=2.8), "☑", "")</f>
        <v/>
      </c>
      <c r="H13" s="10" t="str">
        <f>IF(AND(C13='リスト(市使用）'!$A$3, F13&gt;=1.6, F13&lt;2.8), "☑", "")</f>
        <v/>
      </c>
      <c r="I13" s="10" t="str">
        <f>IF(AND(C13='リスト(市使用）'!$A$3, F13&gt;=0.1, F13&lt;1.6), "☑", "")</f>
        <v/>
      </c>
      <c r="J13" s="10" t="str">
        <f>IF(AND(C13='リスト(市使用）'!$A$4, F13&gt;=2.8), "☑", "")</f>
        <v/>
      </c>
      <c r="K13" s="10" t="str">
        <f>IF(AND(C13='リスト(市使用）'!$A$4, F13&gt;=1.6, F13&lt;2.8), "☑", "")</f>
        <v/>
      </c>
      <c r="L13" s="10" t="str">
        <f>IF(AND(C13='リスト(市使用）'!$A$4, F13&gt;=0.1, F13&lt;1.6), "☑", "")</f>
        <v/>
      </c>
      <c r="M13" s="10" t="str">
        <f>IF(AND(C13='リスト(市使用）'!$A$5, F13&gt;=1.4), "☑", "")</f>
        <v/>
      </c>
      <c r="N13" s="10" t="str">
        <f>IF(AND(C13='リスト(市使用）'!$A$5, F13&gt;=0.8, F13&lt;1.4), "☑", "")</f>
        <v>☑</v>
      </c>
      <c r="O13" s="10" t="str">
        <f>IF(AND(C13='リスト(市使用）'!$A$5, F13&gt;=0.1, F13&lt;0.8), "☑", "")</f>
        <v/>
      </c>
    </row>
    <row r="14" spans="1:16" ht="24.9" customHeight="1">
      <c r="B14" s="56" t="s">
        <v>40</v>
      </c>
      <c r="C14" s="57" t="s">
        <v>10</v>
      </c>
      <c r="D14" s="58"/>
      <c r="E14" s="59"/>
      <c r="F14" s="21">
        <f t="shared" si="0"/>
        <v>0</v>
      </c>
      <c r="G14" s="10" t="str">
        <f>IF(AND(C14='リスト(市使用）'!$A$3, F14&gt;=2.8), "☑", "")</f>
        <v/>
      </c>
      <c r="H14" s="10" t="str">
        <f>IF(AND(C14='リスト(市使用）'!$A$3, F14&gt;=1.6, F14&lt;2.8), "☑", "")</f>
        <v/>
      </c>
      <c r="I14" s="10" t="str">
        <f>IF(AND(C14='リスト(市使用）'!$A$3, F14&gt;=0.1, F14&lt;1.6), "☑", "")</f>
        <v/>
      </c>
      <c r="J14" s="10" t="str">
        <f>IF(AND(C14='リスト(市使用）'!$A$4, F14&gt;=2.8), "☑", "")</f>
        <v/>
      </c>
      <c r="K14" s="10" t="str">
        <f>IF(AND(C14='リスト(市使用）'!$A$4, F14&gt;=1.6, F14&lt;2.8), "☑", "")</f>
        <v/>
      </c>
      <c r="L14" s="10" t="str">
        <f>IF(AND(C14='リスト(市使用）'!$A$4, F14&gt;=0.1, F14&lt;1.6), "☑", "")</f>
        <v/>
      </c>
      <c r="M14" s="10" t="str">
        <f>IF(AND(C14='リスト(市使用）'!$A$5, F14&gt;=1.4), "☑", "")</f>
        <v/>
      </c>
      <c r="N14" s="10" t="str">
        <f>IF(AND(C14='リスト(市使用）'!$A$5, F14&gt;=0.8, F14&lt;1.4), "☑", "")</f>
        <v/>
      </c>
      <c r="O14" s="10" t="str">
        <f>IF(AND(C14='リスト(市使用）'!$A$5, F14&gt;=0.1, F14&lt;0.8), "☑", "")</f>
        <v/>
      </c>
    </row>
    <row r="15" spans="1:16" ht="24.9" customHeight="1">
      <c r="B15" s="42"/>
      <c r="C15" s="27"/>
      <c r="D15" s="18"/>
      <c r="E15" s="22"/>
      <c r="F15" s="21">
        <f t="shared" si="0"/>
        <v>0</v>
      </c>
      <c r="G15" s="10" t="str">
        <f>IF(AND(C15='リスト(市使用）'!$A$3, F15&gt;=2.8), "☑", "")</f>
        <v/>
      </c>
      <c r="H15" s="10" t="str">
        <f>IF(AND(C15='リスト(市使用）'!$A$3, F15&gt;=1.6, F15&lt;2.8), "☑", "")</f>
        <v/>
      </c>
      <c r="I15" s="10" t="str">
        <f>IF(AND(C15='リスト(市使用）'!$A$3, F15&gt;=0.1, F15&lt;1.6), "☑", "")</f>
        <v/>
      </c>
      <c r="J15" s="10" t="str">
        <f>IF(AND(C15='リスト(市使用）'!$A$4, F15&gt;=2.8), "☑", "")</f>
        <v/>
      </c>
      <c r="K15" s="10" t="str">
        <f>IF(AND(C15='リスト(市使用）'!$A$4, F15&gt;=1.6, F15&lt;2.8), "☑", "")</f>
        <v/>
      </c>
      <c r="L15" s="10" t="str">
        <f>IF(AND(C15='リスト(市使用）'!$A$4, F15&gt;=0.1, F15&lt;1.6), "☑", "")</f>
        <v/>
      </c>
      <c r="M15" s="10" t="str">
        <f>IF(AND(C15='リスト(市使用）'!$A$5, F15&gt;=1.4), "☑", "")</f>
        <v/>
      </c>
      <c r="N15" s="10" t="str">
        <f>IF(AND(C15='リスト(市使用）'!$A$5, F15&gt;=0.8, F15&lt;1.4), "☑", "")</f>
        <v/>
      </c>
      <c r="O15" s="10" t="str">
        <f>IF(AND(C15='リスト(市使用）'!$A$5, F15&gt;=0.1, F15&lt;0.8), "☑", "")</f>
        <v/>
      </c>
    </row>
    <row r="16" spans="1:16" ht="24.9" customHeight="1">
      <c r="B16" s="42"/>
      <c r="C16" s="27"/>
      <c r="D16" s="18"/>
      <c r="E16" s="22"/>
      <c r="F16" s="21">
        <f t="shared" si="0"/>
        <v>0</v>
      </c>
      <c r="G16" s="10" t="str">
        <f>IF(AND(C16='リスト(市使用）'!$A$3, F16&gt;=2.8), "☑", "")</f>
        <v/>
      </c>
      <c r="H16" s="10" t="str">
        <f>IF(AND(C16='リスト(市使用）'!$A$3, F16&gt;=1.6, F16&lt;2.8), "☑", "")</f>
        <v/>
      </c>
      <c r="I16" s="10" t="str">
        <f>IF(AND(C16='リスト(市使用）'!$A$3, F16&gt;=0.1, F16&lt;1.6), "☑", "")</f>
        <v/>
      </c>
      <c r="J16" s="10" t="str">
        <f>IF(AND(C16='リスト(市使用）'!$A$4, F16&gt;=2.8), "☑", "")</f>
        <v/>
      </c>
      <c r="K16" s="10" t="str">
        <f>IF(AND(C16='リスト(市使用）'!$A$4, F16&gt;=1.6, F16&lt;2.8), "☑", "")</f>
        <v/>
      </c>
      <c r="L16" s="10" t="str">
        <f>IF(AND(C16='リスト(市使用）'!$A$4, F16&gt;=0.1, F16&lt;1.6), "☑", "")</f>
        <v/>
      </c>
      <c r="M16" s="10" t="str">
        <f>IF(AND(C16='リスト(市使用）'!$A$5, F16&gt;=1.4), "☑", "")</f>
        <v/>
      </c>
      <c r="N16" s="10" t="str">
        <f>IF(AND(C16='リスト(市使用）'!$A$5, F16&gt;=0.8, F16&lt;1.4), "☑", "")</f>
        <v/>
      </c>
      <c r="O16" s="10" t="str">
        <f>IF(AND(C16='リスト(市使用）'!$A$5, F16&gt;=0.1, F16&lt;0.8), "☑", "")</f>
        <v/>
      </c>
    </row>
    <row r="17" spans="2:15" ht="24.9" customHeight="1">
      <c r="B17" s="42"/>
      <c r="C17" s="27"/>
      <c r="D17" s="18"/>
      <c r="E17" s="22"/>
      <c r="F17" s="21">
        <f t="shared" si="0"/>
        <v>0</v>
      </c>
      <c r="G17" s="10" t="str">
        <f>IF(AND(C17='リスト(市使用）'!$A$3, F17&gt;=2.8), "☑", "")</f>
        <v/>
      </c>
      <c r="H17" s="10" t="str">
        <f>IF(AND(C17='リスト(市使用）'!$A$3, F17&gt;=1.6, F17&lt;2.8), "☑", "")</f>
        <v/>
      </c>
      <c r="I17" s="10" t="str">
        <f>IF(AND(C17='リスト(市使用）'!$A$3, F17&gt;=0.1, F17&lt;1.6), "☑", "")</f>
        <v/>
      </c>
      <c r="J17" s="10" t="str">
        <f>IF(AND(C17='リスト(市使用）'!$A$4, F17&gt;=2.8), "☑", "")</f>
        <v/>
      </c>
      <c r="K17" s="10" t="str">
        <f>IF(AND(C17='リスト(市使用）'!$A$4, F17&gt;=1.6, F17&lt;2.8), "☑", "")</f>
        <v/>
      </c>
      <c r="L17" s="10" t="str">
        <f>IF(AND(C17='リスト(市使用）'!$A$4, F17&gt;=0.1, F17&lt;1.6), "☑", "")</f>
        <v/>
      </c>
      <c r="M17" s="10" t="str">
        <f>IF(AND(C17='リスト(市使用）'!$A$5, F17&gt;=1.4), "☑", "")</f>
        <v/>
      </c>
      <c r="N17" s="10" t="str">
        <f>IF(AND(C17='リスト(市使用）'!$A$5, F17&gt;=0.8, F17&lt;1.4), "☑", "")</f>
        <v/>
      </c>
      <c r="O17" s="10" t="str">
        <f>IF(AND(C17='リスト(市使用）'!$A$5, F17&gt;=0.1, F17&lt;0.8), "☑", "")</f>
        <v/>
      </c>
    </row>
    <row r="18" spans="2:15" ht="24.9" customHeight="1">
      <c r="B18" s="42"/>
      <c r="C18" s="27"/>
      <c r="D18" s="18"/>
      <c r="E18" s="22"/>
      <c r="F18" s="21">
        <f t="shared" si="0"/>
        <v>0</v>
      </c>
      <c r="G18" s="10" t="str">
        <f>IF(AND(C18='リスト(市使用）'!$A$3, F18&gt;=2.8), "☑", "")</f>
        <v/>
      </c>
      <c r="H18" s="10" t="str">
        <f>IF(AND(C18='リスト(市使用）'!$A$3, F18&gt;=1.6, F18&lt;2.8), "☑", "")</f>
        <v/>
      </c>
      <c r="I18" s="10" t="str">
        <f>IF(AND(C18='リスト(市使用）'!$A$3, F18&gt;=0.1, F18&lt;1.6), "☑", "")</f>
        <v/>
      </c>
      <c r="J18" s="10" t="str">
        <f>IF(AND(C18='リスト(市使用）'!$A$4, F18&gt;=2.8), "☑", "")</f>
        <v/>
      </c>
      <c r="K18" s="10" t="str">
        <f>IF(AND(C18='リスト(市使用）'!$A$4, F18&gt;=1.6, F18&lt;2.8), "☑", "")</f>
        <v/>
      </c>
      <c r="L18" s="10" t="str">
        <f>IF(AND(C18='リスト(市使用）'!$A$4, F18&gt;=0.1, F18&lt;1.6), "☑", "")</f>
        <v/>
      </c>
      <c r="M18" s="10" t="str">
        <f>IF(AND(C18='リスト(市使用）'!$A$5, F18&gt;=1.4), "☑", "")</f>
        <v/>
      </c>
      <c r="N18" s="10" t="str">
        <f>IF(AND(C18='リスト(市使用）'!$A$5, F18&gt;=0.8, F18&lt;1.4), "☑", "")</f>
        <v/>
      </c>
      <c r="O18" s="10" t="str">
        <f>IF(AND(C18='リスト(市使用）'!$A$5, F18&gt;=0.1, F18&lt;0.8), "☑", "")</f>
        <v/>
      </c>
    </row>
    <row r="19" spans="2:15" ht="24.9" customHeight="1">
      <c r="B19" s="42"/>
      <c r="C19" s="27"/>
      <c r="D19" s="18"/>
      <c r="E19" s="22"/>
      <c r="F19" s="21">
        <f t="shared" si="0"/>
        <v>0</v>
      </c>
      <c r="G19" s="10" t="str">
        <f>IF(AND(C19='リスト(市使用）'!$A$3, F19&gt;=2.8), "☑", "")</f>
        <v/>
      </c>
      <c r="H19" s="10" t="str">
        <f>IF(AND(C19='リスト(市使用）'!$A$3, F19&gt;=1.6, F19&lt;2.8), "☑", "")</f>
        <v/>
      </c>
      <c r="I19" s="10" t="str">
        <f>IF(AND(C19='リスト(市使用）'!$A$3, F19&gt;=0.1, F19&lt;1.6), "☑", "")</f>
        <v/>
      </c>
      <c r="J19" s="10" t="str">
        <f>IF(AND(C19='リスト(市使用）'!$A$4, F19&gt;=2.8), "☑", "")</f>
        <v/>
      </c>
      <c r="K19" s="10" t="str">
        <f>IF(AND(C19='リスト(市使用）'!$A$4, F19&gt;=1.6, F19&lt;2.8), "☑", "")</f>
        <v/>
      </c>
      <c r="L19" s="10" t="str">
        <f>IF(AND(C19='リスト(市使用）'!$A$4, F19&gt;=0.1, F19&lt;1.6), "☑", "")</f>
        <v/>
      </c>
      <c r="M19" s="10" t="str">
        <f>IF(AND(C19='リスト(市使用）'!$A$5, F19&gt;=1.4), "☑", "")</f>
        <v/>
      </c>
      <c r="N19" s="10" t="str">
        <f>IF(AND(C19='リスト(市使用）'!$A$5, F19&gt;=0.8, F19&lt;1.4), "☑", "")</f>
        <v/>
      </c>
      <c r="O19" s="10" t="str">
        <f>IF(AND(C19='リスト(市使用）'!$A$5, F19&gt;=0.1, F19&lt;0.8), "☑", "")</f>
        <v/>
      </c>
    </row>
    <row r="20" spans="2:15" ht="24.9" customHeight="1">
      <c r="B20" s="42"/>
      <c r="C20" s="27"/>
      <c r="D20" s="18"/>
      <c r="E20" s="22"/>
      <c r="F20" s="21">
        <f t="shared" si="0"/>
        <v>0</v>
      </c>
      <c r="G20" s="10" t="str">
        <f>IF(AND(C20='リスト(市使用）'!$A$3, F20&gt;=2.8), "☑", "")</f>
        <v/>
      </c>
      <c r="H20" s="10" t="str">
        <f>IF(AND(C20='リスト(市使用）'!$A$3, F20&gt;=1.6, F20&lt;2.8), "☑", "")</f>
        <v/>
      </c>
      <c r="I20" s="10" t="str">
        <f>IF(AND(C20='リスト(市使用）'!$A$3, F20&gt;=0.1, F20&lt;1.6), "☑", "")</f>
        <v/>
      </c>
      <c r="J20" s="10" t="str">
        <f>IF(AND(C20='リスト(市使用）'!$A$4, F20&gt;=2.8), "☑", "")</f>
        <v/>
      </c>
      <c r="K20" s="10" t="str">
        <f>IF(AND(C20='リスト(市使用）'!$A$4, F20&gt;=1.6, F20&lt;2.8), "☑", "")</f>
        <v/>
      </c>
      <c r="L20" s="10" t="str">
        <f>IF(AND(C20='リスト(市使用）'!$A$4, F20&gt;=0.1, F20&lt;1.6), "☑", "")</f>
        <v/>
      </c>
      <c r="M20" s="10" t="str">
        <f>IF(AND(C20='リスト(市使用）'!$A$5, F20&gt;=1.4), "☑", "")</f>
        <v/>
      </c>
      <c r="N20" s="10" t="str">
        <f>IF(AND(C20='リスト(市使用）'!$A$5, F20&gt;=0.8, F20&lt;1.4), "☑", "")</f>
        <v/>
      </c>
      <c r="O20" s="10" t="str">
        <f>IF(AND(C20='リスト(市使用）'!$A$5, F20&gt;=0.1, F20&lt;0.8), "☑", "")</f>
        <v/>
      </c>
    </row>
    <row r="21" spans="2:15" ht="24.9" customHeight="1">
      <c r="B21" s="42"/>
      <c r="C21" s="27"/>
      <c r="D21" s="18"/>
      <c r="E21" s="22"/>
      <c r="F21" s="21">
        <f t="shared" si="0"/>
        <v>0</v>
      </c>
      <c r="G21" s="10" t="str">
        <f>IF(AND(C21='リスト(市使用）'!$A$3, F21&gt;=2.8), "☑", "")</f>
        <v/>
      </c>
      <c r="H21" s="10" t="str">
        <f>IF(AND(C21='リスト(市使用）'!$A$3, F21&gt;=1.6, F21&lt;2.8), "☑", "")</f>
        <v/>
      </c>
      <c r="I21" s="10" t="str">
        <f>IF(AND(C21='リスト(市使用）'!$A$3, F21&gt;=0.1, F21&lt;1.6), "☑", "")</f>
        <v/>
      </c>
      <c r="J21" s="10" t="str">
        <f>IF(AND(C21='リスト(市使用）'!$A$4, F21&gt;=2.8), "☑", "")</f>
        <v/>
      </c>
      <c r="K21" s="10" t="str">
        <f>IF(AND(C21='リスト(市使用）'!$A$4, F21&gt;=1.6, F21&lt;2.8), "☑", "")</f>
        <v/>
      </c>
      <c r="L21" s="10" t="str">
        <f>IF(AND(C21='リスト(市使用）'!$A$4, F21&gt;=0.1, F21&lt;1.6), "☑", "")</f>
        <v/>
      </c>
      <c r="M21" s="10" t="str">
        <f>IF(AND(C21='リスト(市使用）'!$A$5, F21&gt;=1.4), "☑", "")</f>
        <v/>
      </c>
      <c r="N21" s="10" t="str">
        <f>IF(AND(C21='リスト(市使用）'!$A$5, F21&gt;=0.8, F21&lt;1.4), "☑", "")</f>
        <v/>
      </c>
      <c r="O21" s="10" t="str">
        <f>IF(AND(C21='リスト(市使用）'!$A$5, F21&gt;=0.1, F21&lt;0.8), "☑", "")</f>
        <v/>
      </c>
    </row>
    <row r="22" spans="2:15" ht="24.9" customHeight="1">
      <c r="B22" s="42"/>
      <c r="C22" s="27"/>
      <c r="D22" s="18"/>
      <c r="E22" s="22"/>
      <c r="F22" s="21">
        <f t="shared" si="0"/>
        <v>0</v>
      </c>
      <c r="G22" s="10" t="str">
        <f>IF(AND(C22='リスト(市使用）'!$A$3, F22&gt;=2.8), "☑", "")</f>
        <v/>
      </c>
      <c r="H22" s="10" t="str">
        <f>IF(AND(C22='リスト(市使用）'!$A$3, F22&gt;=1.6, F22&lt;2.8), "☑", "")</f>
        <v/>
      </c>
      <c r="I22" s="10" t="str">
        <f>IF(AND(C22='リスト(市使用）'!$A$3, F22&gt;=0.1, F22&lt;1.6), "☑", "")</f>
        <v/>
      </c>
      <c r="J22" s="10" t="str">
        <f>IF(AND(C22='リスト(市使用）'!$A$4, F22&gt;=2.8), "☑", "")</f>
        <v/>
      </c>
      <c r="K22" s="10" t="str">
        <f>IF(AND(C22='リスト(市使用）'!$A$4, F22&gt;=1.6, F22&lt;2.8), "☑", "")</f>
        <v/>
      </c>
      <c r="L22" s="10" t="str">
        <f>IF(AND(C22='リスト(市使用）'!$A$4, F22&gt;=0.1, F22&lt;1.6), "☑", "")</f>
        <v/>
      </c>
      <c r="M22" s="10" t="str">
        <f>IF(AND(C22='リスト(市使用）'!$A$5, F22&gt;=1.4), "☑", "")</f>
        <v/>
      </c>
      <c r="N22" s="10" t="str">
        <f>IF(AND(C22='リスト(市使用）'!$A$5, F22&gt;=0.8, F22&lt;1.4), "☑", "")</f>
        <v/>
      </c>
      <c r="O22" s="10" t="str">
        <f>IF(AND(C22='リスト(市使用）'!$A$5, F22&gt;=0.1, F22&lt;0.8), "☑", "")</f>
        <v/>
      </c>
    </row>
    <row r="23" spans="2:15" ht="24.9" customHeight="1">
      <c r="B23" s="42"/>
      <c r="C23" s="27"/>
      <c r="D23" s="18"/>
      <c r="E23" s="22"/>
      <c r="F23" s="21">
        <f t="shared" si="0"/>
        <v>0</v>
      </c>
      <c r="G23" s="10" t="str">
        <f>IF(AND(C23='リスト(市使用）'!$A$3, F23&gt;=2.8), "☑", "")</f>
        <v/>
      </c>
      <c r="H23" s="10" t="str">
        <f>IF(AND(C23='リスト(市使用）'!$A$3, F23&gt;=1.6, F23&lt;2.8), "☑", "")</f>
        <v/>
      </c>
      <c r="I23" s="10" t="str">
        <f>IF(AND(C23='リスト(市使用）'!$A$3, F23&gt;=0.1, F23&lt;1.6), "☑", "")</f>
        <v/>
      </c>
      <c r="J23" s="10" t="str">
        <f>IF(AND(C23='リスト(市使用）'!$A$4, F23&gt;=2.8), "☑", "")</f>
        <v/>
      </c>
      <c r="K23" s="10" t="str">
        <f>IF(AND(C23='リスト(市使用）'!$A$4, F23&gt;=1.6, F23&lt;2.8), "☑", "")</f>
        <v/>
      </c>
      <c r="L23" s="10" t="str">
        <f>IF(AND(C23='リスト(市使用）'!$A$4, F23&gt;=0.1, F23&lt;1.6), "☑", "")</f>
        <v/>
      </c>
      <c r="M23" s="10" t="str">
        <f>IF(AND(C23='リスト(市使用）'!$A$5, F23&gt;=1.4), "☑", "")</f>
        <v/>
      </c>
      <c r="N23" s="10" t="str">
        <f>IF(AND(C23='リスト(市使用）'!$A$5, F23&gt;=0.8, F23&lt;1.4), "☑", "")</f>
        <v/>
      </c>
      <c r="O23" s="10" t="str">
        <f>IF(AND(C23='リスト(市使用）'!$A$5, F23&gt;=0.1, F23&lt;0.8), "☑", "")</f>
        <v/>
      </c>
    </row>
    <row r="24" spans="2:15" ht="24.9" customHeight="1">
      <c r="B24" s="42"/>
      <c r="C24" s="27"/>
      <c r="D24" s="18"/>
      <c r="E24" s="22"/>
      <c r="F24" s="21">
        <f t="shared" si="0"/>
        <v>0</v>
      </c>
      <c r="G24" s="10" t="str">
        <f>IF(AND(C24='リスト(市使用）'!$A$3, F24&gt;=2.8), "☑", "")</f>
        <v/>
      </c>
      <c r="H24" s="10" t="str">
        <f>IF(AND(C24='リスト(市使用）'!$A$3, F24&gt;=1.6, F24&lt;2.8), "☑", "")</f>
        <v/>
      </c>
      <c r="I24" s="10" t="str">
        <f>IF(AND(C24='リスト(市使用）'!$A$3, F24&gt;=0.1, F24&lt;1.6), "☑", "")</f>
        <v/>
      </c>
      <c r="J24" s="10" t="str">
        <f>IF(AND(C24='リスト(市使用）'!$A$4, F24&gt;=2.8), "☑", "")</f>
        <v/>
      </c>
      <c r="K24" s="10" t="str">
        <f>IF(AND(C24='リスト(市使用）'!$A$4, F24&gt;=1.6, F24&lt;2.8), "☑", "")</f>
        <v/>
      </c>
      <c r="L24" s="10" t="str">
        <f>IF(AND(C24='リスト(市使用）'!$A$4, F24&gt;=0.1, F24&lt;1.6), "☑", "")</f>
        <v/>
      </c>
      <c r="M24" s="10" t="str">
        <f>IF(AND(C24='リスト(市使用）'!$A$5, F24&gt;=1.4), "☑", "")</f>
        <v/>
      </c>
      <c r="N24" s="10" t="str">
        <f>IF(AND(C24='リスト(市使用）'!$A$5, F24&gt;=0.8, F24&lt;1.4), "☑", "")</f>
        <v/>
      </c>
      <c r="O24" s="10" t="str">
        <f>IF(AND(C24='リスト(市使用）'!$A$5, F24&gt;=0.1, F24&lt;0.8), "☑", "")</f>
        <v/>
      </c>
    </row>
    <row r="25" spans="2:15" ht="24.9" customHeight="1">
      <c r="B25" s="42"/>
      <c r="C25" s="27"/>
      <c r="D25" s="18"/>
      <c r="E25" s="22"/>
      <c r="F25" s="21">
        <f t="shared" si="0"/>
        <v>0</v>
      </c>
      <c r="G25" s="10" t="str">
        <f>IF(AND(C25='リスト(市使用）'!$A$3, F25&gt;=2.8), "☑", "")</f>
        <v/>
      </c>
      <c r="H25" s="10" t="str">
        <f>IF(AND(C25='リスト(市使用）'!$A$3, F25&gt;=1.6, F25&lt;2.8), "☑", "")</f>
        <v/>
      </c>
      <c r="I25" s="10" t="str">
        <f>IF(AND(C25='リスト(市使用）'!$A$3, F25&gt;=0.1, F25&lt;1.6), "☑", "")</f>
        <v/>
      </c>
      <c r="J25" s="10" t="str">
        <f>IF(AND(C25='リスト(市使用）'!$A$4, F25&gt;=2.8), "☑", "")</f>
        <v/>
      </c>
      <c r="K25" s="10" t="str">
        <f>IF(AND(C25='リスト(市使用）'!$A$4, F25&gt;=1.6, F25&lt;2.8), "☑", "")</f>
        <v/>
      </c>
      <c r="L25" s="10" t="str">
        <f>IF(AND(C25='リスト(市使用）'!$A$4, F25&gt;=0.1, F25&lt;1.6), "☑", "")</f>
        <v/>
      </c>
      <c r="M25" s="10" t="str">
        <f>IF(AND(C25='リスト(市使用）'!$A$5, F25&gt;=1.4), "☑", "")</f>
        <v/>
      </c>
      <c r="N25" s="10" t="str">
        <f>IF(AND(C25='リスト(市使用）'!$A$5, F25&gt;=0.8, F25&lt;1.4), "☑", "")</f>
        <v/>
      </c>
      <c r="O25" s="10" t="str">
        <f>IF(AND(C25='リスト(市使用）'!$A$5, F25&gt;=0.1, F25&lt;0.8), "☑", "")</f>
        <v/>
      </c>
    </row>
    <row r="26" spans="2:15" ht="24.9" customHeight="1">
      <c r="B26" s="42"/>
      <c r="C26" s="27"/>
      <c r="D26" s="19"/>
      <c r="E26" s="23"/>
      <c r="F26" s="21">
        <f t="shared" si="0"/>
        <v>0</v>
      </c>
      <c r="G26" s="10" t="str">
        <f>IF(AND(C26='リスト(市使用）'!$A$3, F26&gt;=2.8), "☑", "")</f>
        <v/>
      </c>
      <c r="H26" s="10" t="str">
        <f>IF(AND(C26='リスト(市使用）'!$A$3, F26&gt;=1.6, F26&lt;2.8), "☑", "")</f>
        <v/>
      </c>
      <c r="I26" s="10" t="str">
        <f>IF(AND(C26='リスト(市使用）'!$A$3, F26&gt;=0.1, F26&lt;1.6), "☑", "")</f>
        <v/>
      </c>
      <c r="J26" s="10" t="str">
        <f>IF(AND(C26='リスト(市使用）'!$A$4, F26&gt;=2.8), "☑", "")</f>
        <v/>
      </c>
      <c r="K26" s="10" t="str">
        <f>IF(AND(C26='リスト(市使用）'!$A$4, F26&gt;=1.6, F26&lt;2.8), "☑", "")</f>
        <v/>
      </c>
      <c r="L26" s="10" t="str">
        <f>IF(AND(C26='リスト(市使用）'!$A$4, F26&gt;=0.1, F26&lt;1.6), "☑", "")</f>
        <v/>
      </c>
      <c r="M26" s="10" t="str">
        <f>IF(AND(C26='リスト(市使用）'!$A$5, F26&gt;=1.4), "☑", "")</f>
        <v/>
      </c>
      <c r="N26" s="10" t="str">
        <f>IF(AND(C26='リスト(市使用）'!$A$5, F26&gt;=0.8, F26&lt;1.4), "☑", "")</f>
        <v/>
      </c>
      <c r="O26" s="10" t="str">
        <f>IF(AND(C26='リスト(市使用）'!$A$5, F26&gt;=0.1, F26&lt;0.8), "☑", "")</f>
        <v/>
      </c>
    </row>
    <row r="27" spans="2:15" ht="24.9" customHeight="1">
      <c r="B27" s="42"/>
      <c r="C27" s="27"/>
      <c r="D27" s="19"/>
      <c r="E27" s="23"/>
      <c r="F27" s="21">
        <f t="shared" si="0"/>
        <v>0</v>
      </c>
      <c r="G27" s="10" t="str">
        <f>IF(AND(C27='リスト(市使用）'!$A$3, F27&gt;=2.8), "☑", "")</f>
        <v/>
      </c>
      <c r="H27" s="10" t="str">
        <f>IF(AND(C27='リスト(市使用）'!$A$3, F27&gt;=1.6, F27&lt;2.8), "☑", "")</f>
        <v/>
      </c>
      <c r="I27" s="10" t="str">
        <f>IF(AND(C27='リスト(市使用）'!$A$3, F27&gt;=0.1, F27&lt;1.6), "☑", "")</f>
        <v/>
      </c>
      <c r="J27" s="10" t="str">
        <f>IF(AND(C27='リスト(市使用）'!$A$4, F27&gt;=2.8), "☑", "")</f>
        <v/>
      </c>
      <c r="K27" s="10" t="str">
        <f>IF(AND(C27='リスト(市使用）'!$A$4, F27&gt;=1.6, F27&lt;2.8), "☑", "")</f>
        <v/>
      </c>
      <c r="L27" s="10" t="str">
        <f>IF(AND(C27='リスト(市使用）'!$A$4, F27&gt;=0.1, F27&lt;1.6), "☑", "")</f>
        <v/>
      </c>
      <c r="M27" s="10" t="str">
        <f>IF(AND(C27='リスト(市使用）'!$A$5, F27&gt;=1.4), "☑", "")</f>
        <v/>
      </c>
      <c r="N27" s="10" t="str">
        <f>IF(AND(C27='リスト(市使用）'!$A$5, F27&gt;=0.8, F27&lt;1.4), "☑", "")</f>
        <v/>
      </c>
      <c r="O27" s="10" t="str">
        <f>IF(AND(C27='リスト(市使用）'!$A$5, F27&gt;=0.1, F27&lt;0.8), "☑", "")</f>
        <v/>
      </c>
    </row>
    <row r="28" spans="2:15" ht="24.9" customHeight="1">
      <c r="B28" s="42"/>
      <c r="C28" s="27"/>
      <c r="D28" s="19"/>
      <c r="E28" s="23"/>
      <c r="F28" s="21">
        <f t="shared" si="0"/>
        <v>0</v>
      </c>
      <c r="G28" s="10" t="str">
        <f>IF(AND(C28='リスト(市使用）'!$A$3, F28&gt;=2.8), "☑", "")</f>
        <v/>
      </c>
      <c r="H28" s="10" t="str">
        <f>IF(AND(C28='リスト(市使用）'!$A$3, F28&gt;=1.6, F28&lt;2.8), "☑", "")</f>
        <v/>
      </c>
      <c r="I28" s="10" t="str">
        <f>IF(AND(C28='リスト(市使用）'!$A$3, F28&gt;=0.1, F28&lt;1.6), "☑", "")</f>
        <v/>
      </c>
      <c r="J28" s="10" t="str">
        <f>IF(AND(C28='リスト(市使用）'!$A$4, F28&gt;=2.8), "☑", "")</f>
        <v/>
      </c>
      <c r="K28" s="10" t="str">
        <f>IF(AND(C28='リスト(市使用）'!$A$4, F28&gt;=1.6, F28&lt;2.8), "☑", "")</f>
        <v/>
      </c>
      <c r="L28" s="10" t="str">
        <f>IF(AND(C28='リスト(市使用）'!$A$4, F28&gt;=0.1, F28&lt;1.6), "☑", "")</f>
        <v/>
      </c>
      <c r="M28" s="10" t="str">
        <f>IF(AND(C28='リスト(市使用）'!$A$5, F28&gt;=1.4), "☑", "")</f>
        <v/>
      </c>
      <c r="N28" s="10" t="str">
        <f>IF(AND(C28='リスト(市使用）'!$A$5, F28&gt;=0.8, F28&lt;1.4), "☑", "")</f>
        <v/>
      </c>
      <c r="O28" s="10" t="str">
        <f>IF(AND(C28='リスト(市使用）'!$A$5, F28&gt;=0.1, F28&lt;0.8), "☑", "")</f>
        <v/>
      </c>
    </row>
    <row r="29" spans="2:15" ht="24.9" customHeight="1">
      <c r="B29" s="42"/>
      <c r="C29" s="27"/>
      <c r="D29" s="19"/>
      <c r="E29" s="23"/>
      <c r="F29" s="21">
        <f t="shared" si="0"/>
        <v>0</v>
      </c>
      <c r="G29" s="10" t="str">
        <f>IF(AND(C29='リスト(市使用）'!$A$3, F29&gt;=2.8), "☑", "")</f>
        <v/>
      </c>
      <c r="H29" s="10" t="str">
        <f>IF(AND(C29='リスト(市使用）'!$A$3, F29&gt;=1.6, F29&lt;2.8), "☑", "")</f>
        <v/>
      </c>
      <c r="I29" s="10" t="str">
        <f>IF(AND(C29='リスト(市使用）'!$A$3, F29&gt;=0.1, F29&lt;1.6), "☑", "")</f>
        <v/>
      </c>
      <c r="J29" s="10" t="str">
        <f>IF(AND(C29='リスト(市使用）'!$A$4, F29&gt;=2.8), "☑", "")</f>
        <v/>
      </c>
      <c r="K29" s="10" t="str">
        <f>IF(AND(C29='リスト(市使用）'!$A$4, F29&gt;=1.6, F29&lt;2.8), "☑", "")</f>
        <v/>
      </c>
      <c r="L29" s="10" t="str">
        <f>IF(AND(C29='リスト(市使用）'!$A$4, F29&gt;=0.1, F29&lt;1.6), "☑", "")</f>
        <v/>
      </c>
      <c r="M29" s="10" t="str">
        <f>IF(AND(C29='リスト(市使用）'!$A$5, F29&gt;=1.4), "☑", "")</f>
        <v/>
      </c>
      <c r="N29" s="10" t="str">
        <f>IF(AND(C29='リスト(市使用）'!$A$5, F29&gt;=0.8, F29&lt;1.4), "☑", "")</f>
        <v/>
      </c>
      <c r="O29" s="10" t="str">
        <f>IF(AND(C29='リスト(市使用）'!$A$5, F29&gt;=0.1, F29&lt;0.8), "☑", "")</f>
        <v/>
      </c>
    </row>
    <row r="30" spans="2:15" ht="24.9" customHeight="1">
      <c r="B30" s="42"/>
      <c r="C30" s="27"/>
      <c r="D30" s="19"/>
      <c r="E30" s="23"/>
      <c r="F30" s="21">
        <f t="shared" si="0"/>
        <v>0</v>
      </c>
      <c r="G30" s="10" t="str">
        <f>IF(AND(C30='リスト(市使用）'!$A$3, F30&gt;=2.8), "☑", "")</f>
        <v/>
      </c>
      <c r="H30" s="10" t="str">
        <f>IF(AND(C30='リスト(市使用）'!$A$3, F30&gt;=1.6, F30&lt;2.8), "☑", "")</f>
        <v/>
      </c>
      <c r="I30" s="10" t="str">
        <f>IF(AND(C30='リスト(市使用）'!$A$3, F30&gt;=0.1, F30&lt;1.6), "☑", "")</f>
        <v/>
      </c>
      <c r="J30" s="10" t="str">
        <f>IF(AND(C30='リスト(市使用）'!$A$4, F30&gt;=2.8), "☑", "")</f>
        <v/>
      </c>
      <c r="K30" s="10" t="str">
        <f>IF(AND(C30='リスト(市使用）'!$A$4, F30&gt;=1.6, F30&lt;2.8), "☑", "")</f>
        <v/>
      </c>
      <c r="L30" s="10" t="str">
        <f>IF(AND(C30='リスト(市使用）'!$A$4, F30&gt;=0.1, F30&lt;1.6), "☑", "")</f>
        <v/>
      </c>
      <c r="M30" s="10" t="str">
        <f>IF(AND(C30='リスト(市使用）'!$A$5, F30&gt;=1.4), "☑", "")</f>
        <v/>
      </c>
      <c r="N30" s="10" t="str">
        <f>IF(AND(C30='リスト(市使用）'!$A$5, F30&gt;=0.8, F30&lt;1.4), "☑", "")</f>
        <v/>
      </c>
      <c r="O30" s="10" t="str">
        <f>IF(AND(C30='リスト(市使用）'!$A$5, F30&gt;=0.1, F30&lt;0.8), "☑", "")</f>
        <v/>
      </c>
    </row>
    <row r="31" spans="2:15" ht="24.9" customHeight="1">
      <c r="B31" s="42"/>
      <c r="C31" s="27"/>
      <c r="D31" s="19"/>
      <c r="E31" s="23"/>
      <c r="F31" s="21">
        <f t="shared" si="0"/>
        <v>0</v>
      </c>
      <c r="G31" s="10" t="str">
        <f>IF(AND(C31='リスト(市使用）'!$A$3, F31&gt;=2.8), "☑", "")</f>
        <v/>
      </c>
      <c r="H31" s="10" t="str">
        <f>IF(AND(C31='リスト(市使用）'!$A$3, F31&gt;=1.6, F31&lt;2.8), "☑", "")</f>
        <v/>
      </c>
      <c r="I31" s="10" t="str">
        <f>IF(AND(C31='リスト(市使用）'!$A$3, F31&gt;=0.1, F31&lt;1.6), "☑", "")</f>
        <v/>
      </c>
      <c r="J31" s="10" t="str">
        <f>IF(AND(C31='リスト(市使用）'!$A$4, F31&gt;=2.8), "☑", "")</f>
        <v/>
      </c>
      <c r="K31" s="10" t="str">
        <f>IF(AND(C31='リスト(市使用）'!$A$4, F31&gt;=1.6, F31&lt;2.8), "☑", "")</f>
        <v/>
      </c>
      <c r="L31" s="10" t="str">
        <f>IF(AND(C31='リスト(市使用）'!$A$4, F31&gt;=0.1, F31&lt;1.6), "☑", "")</f>
        <v/>
      </c>
      <c r="M31" s="10" t="str">
        <f>IF(AND(C31='リスト(市使用）'!$A$5, F31&gt;=1.4), "☑", "")</f>
        <v/>
      </c>
      <c r="N31" s="10" t="str">
        <f>IF(AND(C31='リスト(市使用）'!$A$5, F31&gt;=0.8, F31&lt;1.4), "☑", "")</f>
        <v/>
      </c>
      <c r="O31" s="10" t="str">
        <f>IF(AND(C31='リスト(市使用）'!$A$5, F31&gt;=0.1, F31&lt;0.8), "☑", "")</f>
        <v/>
      </c>
    </row>
    <row r="32" spans="2:15" ht="24.9" customHeight="1">
      <c r="B32" s="42"/>
      <c r="C32" s="27"/>
      <c r="D32" s="19"/>
      <c r="E32" s="23"/>
      <c r="F32" s="21">
        <f t="shared" si="0"/>
        <v>0</v>
      </c>
      <c r="G32" s="10" t="str">
        <f>IF(AND(C32='リスト(市使用）'!$A$3, F32&gt;=2.8), "☑", "")</f>
        <v/>
      </c>
      <c r="H32" s="10" t="str">
        <f>IF(AND(C32='リスト(市使用）'!$A$3, F32&gt;=1.6, F32&lt;2.8), "☑", "")</f>
        <v/>
      </c>
      <c r="I32" s="10" t="str">
        <f>IF(AND(C32='リスト(市使用）'!$A$3, F32&gt;=0.1, F32&lt;1.6), "☑", "")</f>
        <v/>
      </c>
      <c r="J32" s="10" t="str">
        <f>IF(AND(C32='リスト(市使用）'!$A$4, F32&gt;=2.8), "☑", "")</f>
        <v/>
      </c>
      <c r="K32" s="10" t="str">
        <f>IF(AND(C32='リスト(市使用）'!$A$4, F32&gt;=1.6, F32&lt;2.8), "☑", "")</f>
        <v/>
      </c>
      <c r="L32" s="10" t="str">
        <f>IF(AND(C32='リスト(市使用）'!$A$4, F32&gt;=0.1, F32&lt;1.6), "☑", "")</f>
        <v/>
      </c>
      <c r="M32" s="10" t="str">
        <f>IF(AND(C32='リスト(市使用）'!$A$5, F32&gt;=1.4), "☑", "")</f>
        <v/>
      </c>
      <c r="N32" s="10" t="str">
        <f>IF(AND(C32='リスト(市使用）'!$A$5, F32&gt;=0.8, F32&lt;1.4), "☑", "")</f>
        <v/>
      </c>
      <c r="O32" s="10" t="str">
        <f>IF(AND(C32='リスト(市使用）'!$A$5, F32&gt;=0.1, F32&lt;0.8), "☑", "")</f>
        <v/>
      </c>
    </row>
    <row r="33" spans="2:19" ht="24.9" customHeight="1">
      <c r="B33" s="48"/>
      <c r="C33" s="49"/>
      <c r="D33" s="50"/>
      <c r="E33" s="51"/>
      <c r="F33" s="21">
        <f t="shared" si="0"/>
        <v>0</v>
      </c>
      <c r="G33" s="10" t="str">
        <f>IF(AND(C33='リスト(市使用）'!$A$3, F33&gt;=2.8), "☑", "")</f>
        <v/>
      </c>
      <c r="H33" s="10" t="str">
        <f>IF(AND(C33='リスト(市使用）'!$A$3, F33&gt;=1.6, F33&lt;2.8), "☑", "")</f>
        <v/>
      </c>
      <c r="I33" s="10" t="str">
        <f>IF(AND(C33='リスト(市使用）'!$A$3, F33&gt;=0.1, F33&lt;1.6), "☑", "")</f>
        <v/>
      </c>
      <c r="J33" s="10" t="str">
        <f>IF(AND(C33='リスト(市使用）'!$A$4, F33&gt;=2.8), "☑", "")</f>
        <v/>
      </c>
      <c r="K33" s="10" t="str">
        <f>IF(AND(C33='リスト(市使用）'!$A$4, F33&gt;=1.6, F33&lt;2.8), "☑", "")</f>
        <v/>
      </c>
      <c r="L33" s="10" t="str">
        <f>IF(AND(C33='リスト(市使用）'!$A$4, F33&gt;=0.1, F33&lt;1.6), "☑", "")</f>
        <v/>
      </c>
      <c r="M33" s="10" t="str">
        <f>IF(AND(C33='リスト(市使用）'!$A$5, F33&gt;=1.4), "☑", "")</f>
        <v/>
      </c>
      <c r="N33" s="10" t="str">
        <f>IF(AND(C33='リスト(市使用）'!$A$5, F33&gt;=0.8, F33&lt;1.4), "☑", "")</f>
        <v/>
      </c>
      <c r="O33" s="10" t="str">
        <f>IF(AND(C33='リスト(市使用）'!$A$5, F33&gt;=0.1, F33&lt;0.8), "☑", "")</f>
        <v/>
      </c>
    </row>
    <row r="34" spans="2:19" ht="24.9" customHeight="1">
      <c r="B34" s="48"/>
      <c r="C34" s="49"/>
      <c r="D34" s="50"/>
      <c r="E34" s="51"/>
      <c r="F34" s="21">
        <f t="shared" si="0"/>
        <v>0</v>
      </c>
      <c r="G34" s="10" t="str">
        <f>IF(AND(C34='リスト(市使用）'!$A$3, F34&gt;=2.8), "☑", "")</f>
        <v/>
      </c>
      <c r="H34" s="10" t="str">
        <f>IF(AND(C34='リスト(市使用）'!$A$3, F34&gt;=1.6, F34&lt;2.8), "☑", "")</f>
        <v/>
      </c>
      <c r="I34" s="10" t="str">
        <f>IF(AND(C34='リスト(市使用）'!$A$3, F34&gt;=0.1, F34&lt;1.6), "☑", "")</f>
        <v/>
      </c>
      <c r="J34" s="10" t="str">
        <f>IF(AND(C34='リスト(市使用）'!$A$4, F34&gt;=2.8), "☑", "")</f>
        <v/>
      </c>
      <c r="K34" s="10" t="str">
        <f>IF(AND(C34='リスト(市使用）'!$A$4, F34&gt;=1.6, F34&lt;2.8), "☑", "")</f>
        <v/>
      </c>
      <c r="L34" s="10" t="str">
        <f>IF(AND(C34='リスト(市使用）'!$A$4, F34&gt;=0.1, F34&lt;1.6), "☑", "")</f>
        <v/>
      </c>
      <c r="M34" s="10" t="str">
        <f>IF(AND(C34='リスト(市使用）'!$A$5, F34&gt;=1.4), "☑", "")</f>
        <v/>
      </c>
      <c r="N34" s="10" t="str">
        <f>IF(AND(C34='リスト(市使用）'!$A$5, F34&gt;=0.8, F34&lt;1.4), "☑", "")</f>
        <v/>
      </c>
      <c r="O34" s="10" t="str">
        <f>IF(AND(C34='リスト(市使用）'!$A$5, F34&gt;=0.1, F34&lt;0.8), "☑", "")</f>
        <v/>
      </c>
    </row>
    <row r="35" spans="2:19" ht="24.9" customHeight="1">
      <c r="B35" s="48"/>
      <c r="C35" s="49"/>
      <c r="D35" s="50"/>
      <c r="E35" s="51"/>
      <c r="F35" s="21">
        <f t="shared" si="0"/>
        <v>0</v>
      </c>
      <c r="G35" s="10" t="str">
        <f>IF(AND(C35='リスト(市使用）'!$A$3, F35&gt;=2.8), "☑", "")</f>
        <v/>
      </c>
      <c r="H35" s="10" t="str">
        <f>IF(AND(C35='リスト(市使用）'!$A$3, F35&gt;=1.6, F35&lt;2.8), "☑", "")</f>
        <v/>
      </c>
      <c r="I35" s="10" t="str">
        <f>IF(AND(C35='リスト(市使用）'!$A$3, F35&gt;=0.1, F35&lt;1.6), "☑", "")</f>
        <v/>
      </c>
      <c r="J35" s="10" t="str">
        <f>IF(AND(C35='リスト(市使用）'!$A$4, F35&gt;=2.8), "☑", "")</f>
        <v/>
      </c>
      <c r="K35" s="10" t="str">
        <f>IF(AND(C35='リスト(市使用）'!$A$4, F35&gt;=1.6, F35&lt;2.8), "☑", "")</f>
        <v/>
      </c>
      <c r="L35" s="10" t="str">
        <f>IF(AND(C35='リスト(市使用）'!$A$4, F35&gt;=0.1, F35&lt;1.6), "☑", "")</f>
        <v/>
      </c>
      <c r="M35" s="10" t="str">
        <f>IF(AND(C35='リスト(市使用）'!$A$5, F35&gt;=1.4), "☑", "")</f>
        <v/>
      </c>
      <c r="N35" s="10" t="str">
        <f>IF(AND(C35='リスト(市使用）'!$A$5, F35&gt;=0.8, F35&lt;1.4), "☑", "")</f>
        <v/>
      </c>
      <c r="O35" s="10" t="str">
        <f>IF(AND(C35='リスト(市使用）'!$A$5, F35&gt;=0.1, F35&lt;0.8), "☑", "")</f>
        <v/>
      </c>
    </row>
    <row r="36" spans="2:19" ht="24.9" customHeight="1">
      <c r="B36" s="48"/>
      <c r="C36" s="49"/>
      <c r="D36" s="50"/>
      <c r="E36" s="51"/>
      <c r="F36" s="21">
        <f t="shared" si="0"/>
        <v>0</v>
      </c>
      <c r="G36" s="10" t="str">
        <f>IF(AND(C36='リスト(市使用）'!$A$3, F36&gt;=2.8), "☑", "")</f>
        <v/>
      </c>
      <c r="H36" s="10" t="str">
        <f>IF(AND(C36='リスト(市使用）'!$A$3, F36&gt;=1.6, F36&lt;2.8), "☑", "")</f>
        <v/>
      </c>
      <c r="I36" s="10" t="str">
        <f>IF(AND(C36='リスト(市使用）'!$A$3, F36&gt;=0.1, F36&lt;1.6), "☑", "")</f>
        <v/>
      </c>
      <c r="J36" s="10" t="str">
        <f>IF(AND(C36='リスト(市使用）'!$A$4, F36&gt;=2.8), "☑", "")</f>
        <v/>
      </c>
      <c r="K36" s="10" t="str">
        <f>IF(AND(C36='リスト(市使用）'!$A$4, F36&gt;=1.6, F36&lt;2.8), "☑", "")</f>
        <v/>
      </c>
      <c r="L36" s="10" t="str">
        <f>IF(AND(C36='リスト(市使用）'!$A$4, F36&gt;=0.1, F36&lt;1.6), "☑", "")</f>
        <v/>
      </c>
      <c r="M36" s="10" t="str">
        <f>IF(AND(C36='リスト(市使用）'!$A$5, F36&gt;=1.4), "☑", "")</f>
        <v/>
      </c>
      <c r="N36" s="10" t="str">
        <f>IF(AND(C36='リスト(市使用）'!$A$5, F36&gt;=0.8, F36&lt;1.4), "☑", "")</f>
        <v/>
      </c>
      <c r="O36" s="10" t="str">
        <f>IF(AND(C36='リスト(市使用）'!$A$5, F36&gt;=0.1, F36&lt;0.8), "☑", "")</f>
        <v/>
      </c>
    </row>
    <row r="37" spans="2:19" ht="24.9" customHeight="1">
      <c r="B37" s="48"/>
      <c r="C37" s="49"/>
      <c r="D37" s="50"/>
      <c r="E37" s="51"/>
      <c r="F37" s="21">
        <f t="shared" si="0"/>
        <v>0</v>
      </c>
      <c r="G37" s="10" t="str">
        <f>IF(AND(C37='リスト(市使用）'!$A$3, F37&gt;=2.8), "☑", "")</f>
        <v/>
      </c>
      <c r="H37" s="10" t="str">
        <f>IF(AND(C37='リスト(市使用）'!$A$3, F37&gt;=1.6, F37&lt;2.8), "☑", "")</f>
        <v/>
      </c>
      <c r="I37" s="10" t="str">
        <f>IF(AND(C37='リスト(市使用）'!$A$3, F37&gt;=0.1, F37&lt;1.6), "☑", "")</f>
        <v/>
      </c>
      <c r="J37" s="10" t="str">
        <f>IF(AND(C37='リスト(市使用）'!$A$4, F37&gt;=2.8), "☑", "")</f>
        <v/>
      </c>
      <c r="K37" s="10" t="str">
        <f>IF(AND(C37='リスト(市使用）'!$A$4, F37&gt;=1.6, F37&lt;2.8), "☑", "")</f>
        <v/>
      </c>
      <c r="L37" s="10" t="str">
        <f>IF(AND(C37='リスト(市使用）'!$A$4, F37&gt;=0.1, F37&lt;1.6), "☑", "")</f>
        <v/>
      </c>
      <c r="M37" s="10" t="str">
        <f>IF(AND(C37='リスト(市使用）'!$A$5, F37&gt;=1.4), "☑", "")</f>
        <v/>
      </c>
      <c r="N37" s="10" t="str">
        <f>IF(AND(C37='リスト(市使用）'!$A$5, F37&gt;=0.8, F37&lt;1.4), "☑", "")</f>
        <v/>
      </c>
      <c r="O37" s="10" t="str">
        <f>IF(AND(C37='リスト(市使用）'!$A$5, F37&gt;=0.1, F37&lt;0.8), "☑", "")</f>
        <v/>
      </c>
    </row>
    <row r="38" spans="2:19" ht="24.9" customHeight="1" thickBot="1">
      <c r="B38" s="43"/>
      <c r="C38" s="28"/>
      <c r="D38" s="24"/>
      <c r="E38" s="25"/>
      <c r="F38" s="33">
        <f t="shared" si="0"/>
        <v>0</v>
      </c>
      <c r="G38" s="34" t="str">
        <f>IF(AND(C38='リスト(市使用）'!$A$3, F38&gt;=2.8), "☑", "")</f>
        <v/>
      </c>
      <c r="H38" s="34" t="str">
        <f>IF(AND(C38='リスト(市使用）'!$A$3, F38&gt;=1.6, F38&lt;2.8), "☑", "")</f>
        <v/>
      </c>
      <c r="I38" s="34" t="str">
        <f>IF(AND(C38='リスト(市使用）'!$A$3, F38&gt;=0.1, F38&lt;1.6), "☑", "")</f>
        <v/>
      </c>
      <c r="J38" s="34" t="str">
        <f>IF(AND(C38='リスト(市使用）'!$A$4, F38&gt;=2.8), "☑", "")</f>
        <v/>
      </c>
      <c r="K38" s="34" t="str">
        <f>IF(AND(C38='リスト(市使用）'!$A$4, F38&gt;=1.6, F38&lt;2.8), "☑", "")</f>
        <v/>
      </c>
      <c r="L38" s="34" t="str">
        <f>IF(AND(C38='リスト(市使用）'!$A$4, F38&gt;=0.1, F38&lt;1.6), "☑", "")</f>
        <v/>
      </c>
      <c r="M38" s="34" t="str">
        <f>IF(AND(C38='リスト(市使用）'!$A$5, F38&gt;=1.4), "☑", "")</f>
        <v/>
      </c>
      <c r="N38" s="34" t="str">
        <f>IF(AND(C38='リスト(市使用）'!$A$5, F38&gt;=0.8, F38&lt;1.4), "☑", "")</f>
        <v/>
      </c>
      <c r="O38" s="34" t="str">
        <f>IF(AND(C38='リスト(市使用）'!$A$5, F38&gt;=0.1, F38&lt;0.8), "☑", "")</f>
        <v/>
      </c>
    </row>
    <row r="39" spans="2:19" ht="24" customHeight="1">
      <c r="F39" s="31" t="s">
        <v>29</v>
      </c>
      <c r="G39" s="32">
        <f t="shared" ref="G39:O39" si="1">COUNTIF(G7:G38,"☑")</f>
        <v>1</v>
      </c>
      <c r="H39" s="32">
        <f t="shared" si="1"/>
        <v>0</v>
      </c>
      <c r="I39" s="32">
        <f t="shared" si="1"/>
        <v>0</v>
      </c>
      <c r="J39" s="32">
        <f t="shared" si="1"/>
        <v>0</v>
      </c>
      <c r="K39" s="32">
        <f t="shared" si="1"/>
        <v>2</v>
      </c>
      <c r="L39" s="32">
        <f t="shared" si="1"/>
        <v>1</v>
      </c>
      <c r="M39" s="32">
        <f t="shared" si="1"/>
        <v>0</v>
      </c>
      <c r="N39" s="32">
        <f t="shared" si="1"/>
        <v>1</v>
      </c>
      <c r="O39" s="32">
        <f t="shared" si="1"/>
        <v>1</v>
      </c>
    </row>
    <row r="40" spans="2:19" ht="24.9" customHeight="1">
      <c r="B40" s="75"/>
      <c r="C40" s="75"/>
    </row>
    <row r="41" spans="2:19" ht="24.9" customHeight="1">
      <c r="B41" s="76"/>
      <c r="C41" s="76"/>
      <c r="D41" s="77" t="s">
        <v>19</v>
      </c>
      <c r="E41" s="78"/>
      <c r="F41" s="55" t="s">
        <v>20</v>
      </c>
      <c r="G41" s="77" t="s">
        <v>15</v>
      </c>
      <c r="H41" s="79"/>
      <c r="I41" s="78"/>
      <c r="J41" s="77" t="s">
        <v>21</v>
      </c>
      <c r="K41" s="79"/>
      <c r="L41" s="78"/>
      <c r="M41" s="47"/>
      <c r="N41" s="47"/>
      <c r="O41" s="8"/>
    </row>
    <row r="42" spans="2:19" ht="50.1" customHeight="1">
      <c r="B42" s="84" t="str">
        <f>'リスト(市使用）'!A3</f>
        <v>外窓の交換</v>
      </c>
      <c r="C42" s="84"/>
      <c r="D42" s="53" t="s">
        <v>1</v>
      </c>
      <c r="E42" s="53" t="s">
        <v>24</v>
      </c>
      <c r="F42" s="30">
        <f>IF(G39=0,"",G39)</f>
        <v>1</v>
      </c>
      <c r="G42" s="89">
        <f>'リスト(市使用）'!B3</f>
        <v>10000</v>
      </c>
      <c r="H42" s="90"/>
      <c r="I42" s="91"/>
      <c r="J42" s="89">
        <f>IFERROR(F42*G42,"")</f>
        <v>10000</v>
      </c>
      <c r="K42" s="90"/>
      <c r="L42" s="91"/>
      <c r="M42" s="47"/>
      <c r="N42" s="47"/>
      <c r="O42" s="8"/>
    </row>
    <row r="43" spans="2:19" ht="50.1" customHeight="1">
      <c r="B43" s="84"/>
      <c r="C43" s="84"/>
      <c r="D43" s="53" t="s">
        <v>2</v>
      </c>
      <c r="E43" s="29" t="s">
        <v>25</v>
      </c>
      <c r="F43" s="30" t="str">
        <f>IF(H39=0,"",H39)</f>
        <v/>
      </c>
      <c r="G43" s="89">
        <f>'リスト(市使用）'!C3</f>
        <v>8000</v>
      </c>
      <c r="H43" s="90"/>
      <c r="I43" s="91"/>
      <c r="J43" s="89" t="str">
        <f t="shared" ref="J43:J51" si="2">IFERROR(F43*G43,"")</f>
        <v/>
      </c>
      <c r="K43" s="90"/>
      <c r="L43" s="91"/>
      <c r="M43" s="47"/>
      <c r="N43" s="47"/>
      <c r="O43" s="8"/>
    </row>
    <row r="44" spans="2:19" ht="50.1" customHeight="1" thickBot="1">
      <c r="B44" s="85"/>
      <c r="C44" s="85"/>
      <c r="D44" s="54" t="s">
        <v>3</v>
      </c>
      <c r="E44" s="37" t="s">
        <v>32</v>
      </c>
      <c r="F44" s="38" t="str">
        <f>IF(I39=0,"",I39)</f>
        <v/>
      </c>
      <c r="G44" s="80">
        <f>'リスト(市使用）'!D3</f>
        <v>6000</v>
      </c>
      <c r="H44" s="81"/>
      <c r="I44" s="82"/>
      <c r="J44" s="80" t="str">
        <f t="shared" si="2"/>
        <v/>
      </c>
      <c r="K44" s="81"/>
      <c r="L44" s="82"/>
      <c r="M44" s="47"/>
      <c r="N44" s="47"/>
      <c r="O44" s="8"/>
    </row>
    <row r="45" spans="2:19" ht="50.1" customHeight="1" thickTop="1">
      <c r="B45" s="83" t="str">
        <f>'リスト(市使用）'!A4</f>
        <v>内窓の設置</v>
      </c>
      <c r="C45" s="83"/>
      <c r="D45" s="52" t="s">
        <v>1</v>
      </c>
      <c r="E45" s="52" t="s">
        <v>24</v>
      </c>
      <c r="F45" s="40" t="str">
        <f>IF(J39=0,"",J39)</f>
        <v/>
      </c>
      <c r="G45" s="86">
        <f>'リスト(市使用）'!B4</f>
        <v>9000</v>
      </c>
      <c r="H45" s="87"/>
      <c r="I45" s="88"/>
      <c r="J45" s="86" t="str">
        <f t="shared" si="2"/>
        <v/>
      </c>
      <c r="K45" s="87"/>
      <c r="L45" s="88"/>
      <c r="M45" s="47"/>
      <c r="N45" s="47"/>
      <c r="O45" s="16"/>
      <c r="P45" s="16"/>
      <c r="Q45" s="16"/>
      <c r="R45" s="16"/>
      <c r="S45" s="17"/>
    </row>
    <row r="46" spans="2:19" ht="50.1" customHeight="1">
      <c r="B46" s="84"/>
      <c r="C46" s="84"/>
      <c r="D46" s="53" t="s">
        <v>2</v>
      </c>
      <c r="E46" s="29" t="s">
        <v>25</v>
      </c>
      <c r="F46" s="30">
        <f>IF(K39=0,"",K39)</f>
        <v>2</v>
      </c>
      <c r="G46" s="89">
        <f>'リスト(市使用）'!C4</f>
        <v>7000</v>
      </c>
      <c r="H46" s="90"/>
      <c r="I46" s="91"/>
      <c r="J46" s="89">
        <f t="shared" si="2"/>
        <v>14000</v>
      </c>
      <c r="K46" s="90"/>
      <c r="L46" s="91"/>
      <c r="M46" s="47"/>
      <c r="N46" s="47"/>
      <c r="O46" s="16"/>
      <c r="P46" s="16"/>
      <c r="Q46" s="16"/>
      <c r="R46" s="16"/>
      <c r="S46" s="17"/>
    </row>
    <row r="47" spans="2:19" ht="50.1" customHeight="1" thickBot="1">
      <c r="B47" s="85"/>
      <c r="C47" s="85"/>
      <c r="D47" s="54" t="s">
        <v>3</v>
      </c>
      <c r="E47" s="37" t="s">
        <v>32</v>
      </c>
      <c r="F47" s="38">
        <f>IF(L39=0,"",L39)</f>
        <v>1</v>
      </c>
      <c r="G47" s="80">
        <f>'リスト(市使用）'!D4</f>
        <v>5000</v>
      </c>
      <c r="H47" s="81"/>
      <c r="I47" s="82"/>
      <c r="J47" s="80">
        <f t="shared" si="2"/>
        <v>5000</v>
      </c>
      <c r="K47" s="81"/>
      <c r="L47" s="82"/>
      <c r="M47" s="47"/>
      <c r="N47" s="47"/>
      <c r="O47" s="16"/>
      <c r="P47" s="16"/>
      <c r="Q47" s="16"/>
      <c r="R47" s="16"/>
    </row>
    <row r="48" spans="2:19" ht="50.1" customHeight="1" thickTop="1" thickBot="1">
      <c r="B48" s="83" t="str">
        <f>'リスト(市使用）'!A5</f>
        <v>窓ガラスの交換</v>
      </c>
      <c r="C48" s="83"/>
      <c r="D48" s="52" t="s">
        <v>1</v>
      </c>
      <c r="E48" s="52" t="s">
        <v>26</v>
      </c>
      <c r="F48" s="40" t="str">
        <f>IF(M39=0,"",M39)</f>
        <v/>
      </c>
      <c r="G48" s="86">
        <f>'リスト(市使用）'!B5</f>
        <v>8000</v>
      </c>
      <c r="H48" s="87"/>
      <c r="I48" s="88"/>
      <c r="J48" s="86" t="str">
        <f t="shared" si="2"/>
        <v/>
      </c>
      <c r="K48" s="87"/>
      <c r="L48" s="88"/>
      <c r="M48" s="47"/>
      <c r="N48" s="47"/>
      <c r="O48" s="45"/>
      <c r="P48" s="45"/>
      <c r="Q48" s="45"/>
      <c r="R48" s="11"/>
    </row>
    <row r="49" spans="2:18" ht="50.1" customHeight="1" thickBot="1">
      <c r="B49" s="84"/>
      <c r="C49" s="84"/>
      <c r="D49" s="53" t="s">
        <v>2</v>
      </c>
      <c r="E49" s="29" t="s">
        <v>27</v>
      </c>
      <c r="F49" s="30">
        <f>IF(N39=0,"",N39)</f>
        <v>1</v>
      </c>
      <c r="G49" s="89">
        <f>'リスト(市使用）'!C5</f>
        <v>5000</v>
      </c>
      <c r="H49" s="90"/>
      <c r="I49" s="91"/>
      <c r="J49" s="89">
        <f t="shared" si="2"/>
        <v>5000</v>
      </c>
      <c r="K49" s="90"/>
      <c r="L49" s="91"/>
      <c r="M49" s="47"/>
      <c r="N49" s="92" t="s">
        <v>31</v>
      </c>
      <c r="O49" s="93"/>
      <c r="P49" s="46"/>
      <c r="Q49" s="46"/>
      <c r="R49" s="11"/>
    </row>
    <row r="50" spans="2:18" ht="50.1" customHeight="1" thickBot="1">
      <c r="B50" s="85"/>
      <c r="C50" s="85"/>
      <c r="D50" s="54" t="s">
        <v>3</v>
      </c>
      <c r="E50" s="37" t="s">
        <v>28</v>
      </c>
      <c r="F50" s="38">
        <f>IF(O39=0,"",O39)</f>
        <v>1</v>
      </c>
      <c r="G50" s="80">
        <f>'リスト(市使用）'!D5</f>
        <v>3000</v>
      </c>
      <c r="H50" s="81"/>
      <c r="I50" s="82"/>
      <c r="J50" s="80">
        <f t="shared" si="2"/>
        <v>3000</v>
      </c>
      <c r="K50" s="81"/>
      <c r="L50" s="82"/>
      <c r="M50" s="47"/>
      <c r="N50" s="94">
        <f>SUM(J42:L51)</f>
        <v>77000</v>
      </c>
      <c r="O50" s="95"/>
      <c r="P50" s="46"/>
      <c r="Q50" s="46"/>
      <c r="R50" s="11"/>
    </row>
    <row r="51" spans="2:18" ht="30" customHeight="1" thickTop="1" thickBot="1">
      <c r="B51" s="98" t="str">
        <f>'リスト(市使用）'!A6</f>
        <v>玄関ドアの交換</v>
      </c>
      <c r="C51" s="98"/>
      <c r="D51" s="99"/>
      <c r="E51" s="100"/>
      <c r="F51" s="35">
        <f>IF(COUNTIF('面積計算書 (入力見本)'!C:C, 'リスト(市使用）'!$A$6)=0,"",COUNTIF('面積計算書 (入力見本)'!C:C, 'リスト(市使用）'!$A$6))</f>
        <v>1</v>
      </c>
      <c r="G51" s="101">
        <f>'リスト(市使用）'!B6</f>
        <v>40000</v>
      </c>
      <c r="H51" s="102"/>
      <c r="I51" s="103"/>
      <c r="J51" s="101">
        <f t="shared" si="2"/>
        <v>40000</v>
      </c>
      <c r="K51" s="102"/>
      <c r="L51" s="103"/>
      <c r="M51" s="47"/>
      <c r="N51" s="96"/>
      <c r="O51" s="97"/>
      <c r="P51" s="46"/>
      <c r="Q51" s="46"/>
      <c r="R51" s="11"/>
    </row>
    <row r="52" spans="2:18" ht="24.9" customHeight="1">
      <c r="B52" s="44"/>
      <c r="C52" s="13"/>
      <c r="D52" s="14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</row>
  </sheetData>
  <sheetProtection sheet="1" insertHyperlinks="0" autoFilter="0" pivotTables="0"/>
  <mergeCells count="42">
    <mergeCell ref="N49:O49"/>
    <mergeCell ref="G50:I50"/>
    <mergeCell ref="J50:L50"/>
    <mergeCell ref="N50:O51"/>
    <mergeCell ref="B51:C51"/>
    <mergeCell ref="D51:E51"/>
    <mergeCell ref="G51:I51"/>
    <mergeCell ref="J51:L51"/>
    <mergeCell ref="B48:C50"/>
    <mergeCell ref="G48:I48"/>
    <mergeCell ref="J48:L48"/>
    <mergeCell ref="G49:I49"/>
    <mergeCell ref="J49:L49"/>
    <mergeCell ref="G44:I44"/>
    <mergeCell ref="J44:L44"/>
    <mergeCell ref="B45:C47"/>
    <mergeCell ref="G45:I45"/>
    <mergeCell ref="J45:L45"/>
    <mergeCell ref="G46:I46"/>
    <mergeCell ref="J46:L46"/>
    <mergeCell ref="G47:I47"/>
    <mergeCell ref="J47:L47"/>
    <mergeCell ref="B42:C44"/>
    <mergeCell ref="G42:I42"/>
    <mergeCell ref="J42:L42"/>
    <mergeCell ref="G43:I43"/>
    <mergeCell ref="J43:L43"/>
    <mergeCell ref="B40:C40"/>
    <mergeCell ref="B41:C41"/>
    <mergeCell ref="D41:E41"/>
    <mergeCell ref="G41:I41"/>
    <mergeCell ref="J41:L41"/>
    <mergeCell ref="A1:P1"/>
    <mergeCell ref="F4:O4"/>
    <mergeCell ref="B5:B6"/>
    <mergeCell ref="C5:C6"/>
    <mergeCell ref="D5:D6"/>
    <mergeCell ref="E5:E6"/>
    <mergeCell ref="F5:F6"/>
    <mergeCell ref="G5:I5"/>
    <mergeCell ref="J5:L5"/>
    <mergeCell ref="M5:O5"/>
  </mergeCells>
  <phoneticPr fontId="2"/>
  <dataValidations count="1">
    <dataValidation type="whole" allowBlank="1" showErrorMessage="1" errorTitle="入力エラー" error="整数で入力してください。" sqref="D7:E38" xr:uid="{67F2ADAC-CF35-4B35-9409-D6AA07674011}">
      <formula1>1</formula1>
      <formula2>100000000</formula2>
    </dataValidation>
  </dataValidations>
  <pageMargins left="0.23622047244094491" right="0.23622047244094491" top="0.19685039370078741" bottom="0.19685039370078741" header="0.31496062992125984" footer="0.31496062992125984"/>
  <pageSetup paperSize="9" scale="51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5F5C89A-D6AB-47F2-87A4-88D2276CDA54}">
            <xm:f>$C7='リスト(市使用）'!$A$6</xm:f>
            <x14:dxf>
              <fill>
                <patternFill>
                  <bgColor theme="1" tint="0.499984740745262"/>
                </patternFill>
              </fill>
            </x14:dxf>
          </x14:cfRule>
          <xm:sqref>D7:O38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005581-AE3C-412A-81B1-B88614806059}">
          <x14:formula1>
            <xm:f>'リスト(市使用）'!$A$3:$A$6</xm:f>
          </x14:formula1>
          <xm:sqref>C7:C38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8A2B-BC46-44B4-94C9-492CE55B5EB9}">
  <sheetPr>
    <tabColor rgb="FFFFFF00"/>
    <pageSetUpPr fitToPage="1"/>
  </sheetPr>
  <dimension ref="A1:S52"/>
  <sheetViews>
    <sheetView showGridLines="0" tabSelected="1" view="pageBreakPreview" zoomScale="55" zoomScaleNormal="115" zoomScaleSheetLayoutView="55" workbookViewId="0">
      <pane ySplit="6" topLeftCell="A7" activePane="bottomLeft" state="frozen"/>
      <selection activeCell="I10" sqref="I10"/>
      <selection pane="bottomLeft" activeCell="B13" sqref="B13"/>
    </sheetView>
  </sheetViews>
  <sheetFormatPr defaultColWidth="9" defaultRowHeight="22.2"/>
  <cols>
    <col min="1" max="1" width="4" style="8" customWidth="1"/>
    <col min="2" max="2" width="13.69921875" style="8" customWidth="1"/>
    <col min="3" max="3" width="15.09765625" style="9" bestFit="1" customWidth="1"/>
    <col min="4" max="5" width="15.19921875" style="11" customWidth="1"/>
    <col min="6" max="6" width="13.5" style="11" customWidth="1"/>
    <col min="7" max="15" width="10.59765625" style="11" customWidth="1"/>
    <col min="16" max="16" width="7.09765625" style="8" customWidth="1"/>
    <col min="17" max="16384" width="9" style="8"/>
  </cols>
  <sheetData>
    <row r="1" spans="1:16" ht="51.6" customHeight="1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8">
      <c r="B2" s="20" t="s">
        <v>23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ht="18">
      <c r="B3" s="20" t="s">
        <v>22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18.600000000000001" thickBot="1">
      <c r="B4" s="20" t="s">
        <v>11</v>
      </c>
      <c r="D4" s="8"/>
      <c r="E4" s="8"/>
      <c r="F4" s="61" t="s">
        <v>14</v>
      </c>
      <c r="G4" s="62"/>
      <c r="H4" s="62"/>
      <c r="I4" s="62"/>
      <c r="J4" s="62"/>
      <c r="K4" s="62"/>
      <c r="L4" s="62"/>
      <c r="M4" s="62"/>
      <c r="N4" s="62"/>
      <c r="O4" s="63"/>
    </row>
    <row r="5" spans="1:16" ht="24.9" customHeight="1">
      <c r="B5" s="64" t="s">
        <v>0</v>
      </c>
      <c r="C5" s="66" t="s">
        <v>4</v>
      </c>
      <c r="D5" s="66" t="s">
        <v>7</v>
      </c>
      <c r="E5" s="68" t="s">
        <v>8</v>
      </c>
      <c r="F5" s="70" t="s">
        <v>9</v>
      </c>
      <c r="G5" s="72" t="str">
        <f>'リスト(市使用）'!A3</f>
        <v>外窓の交換</v>
      </c>
      <c r="H5" s="73"/>
      <c r="I5" s="74"/>
      <c r="J5" s="72" t="str">
        <f>'リスト(市使用）'!A4</f>
        <v>内窓の設置</v>
      </c>
      <c r="K5" s="73"/>
      <c r="L5" s="74"/>
      <c r="M5" s="72" t="str">
        <f>'リスト(市使用）'!A5</f>
        <v>窓ガラスの交換</v>
      </c>
      <c r="N5" s="73"/>
      <c r="O5" s="74"/>
    </row>
    <row r="6" spans="1:16" ht="24.9" customHeight="1">
      <c r="B6" s="65"/>
      <c r="C6" s="67"/>
      <c r="D6" s="67"/>
      <c r="E6" s="69"/>
      <c r="F6" s="71"/>
      <c r="G6" s="12" t="s">
        <v>1</v>
      </c>
      <c r="H6" s="12" t="s">
        <v>2</v>
      </c>
      <c r="I6" s="12" t="s">
        <v>3</v>
      </c>
      <c r="J6" s="12" t="s">
        <v>1</v>
      </c>
      <c r="K6" s="12" t="s">
        <v>2</v>
      </c>
      <c r="L6" s="12" t="s">
        <v>3</v>
      </c>
      <c r="M6" s="12" t="s">
        <v>1</v>
      </c>
      <c r="N6" s="12" t="s">
        <v>2</v>
      </c>
      <c r="O6" s="12" t="s">
        <v>3</v>
      </c>
    </row>
    <row r="7" spans="1:16" ht="24.9" customHeight="1">
      <c r="B7" s="42"/>
      <c r="C7" s="27"/>
      <c r="D7" s="18"/>
      <c r="E7" s="22"/>
      <c r="F7" s="21">
        <f t="shared" ref="F7:F38" si="0">ROUNDDOWN(D7/1000*E7/1000,2)</f>
        <v>0</v>
      </c>
      <c r="G7" s="10" t="str">
        <f>IF(AND(C7='リスト(市使用）'!$A$3, F7&gt;=2.8), "☑", "")</f>
        <v/>
      </c>
      <c r="H7" s="10" t="str">
        <f>IF(AND(C7='リスト(市使用）'!$A$3, F7&gt;=1.6, F7&lt;2.8), "☑", "")</f>
        <v/>
      </c>
      <c r="I7" s="10" t="str">
        <f>IF(AND(C7='リスト(市使用）'!$A$3, F7&gt;=0.1, F7&lt;1.6), "☑", "")</f>
        <v/>
      </c>
      <c r="J7" s="10" t="str">
        <f>IF(AND(C7='リスト(市使用）'!$A$4, F7&gt;=2.8), "☑", "")</f>
        <v/>
      </c>
      <c r="K7" s="10" t="str">
        <f>IF(AND(C7='リスト(市使用）'!$A$4, F7&gt;=1.6, F7&lt;2.8), "☑", "")</f>
        <v/>
      </c>
      <c r="L7" s="10" t="str">
        <f>IF(AND(C7='リスト(市使用）'!$A$4, F7&gt;=0.1, F7&lt;1.6), "☑", "")</f>
        <v/>
      </c>
      <c r="M7" s="10" t="str">
        <f>IF(AND(C7='リスト(市使用）'!$A$5, F7&gt;=1.4), "☑", "")</f>
        <v/>
      </c>
      <c r="N7" s="10" t="str">
        <f>IF(AND(C7='リスト(市使用）'!$A$5, F7&gt;=0.8, F7&lt;1.4), "☑", "")</f>
        <v/>
      </c>
      <c r="O7" s="10" t="str">
        <f>IF(AND(C7='リスト(市使用）'!$A$5, F7&gt;=0.1, F7&lt;0.8), "☑", "")</f>
        <v/>
      </c>
    </row>
    <row r="8" spans="1:16" ht="24.9" customHeight="1">
      <c r="B8" s="42"/>
      <c r="C8" s="27"/>
      <c r="D8" s="18"/>
      <c r="E8" s="22"/>
      <c r="F8" s="21">
        <f t="shared" si="0"/>
        <v>0</v>
      </c>
      <c r="G8" s="10" t="str">
        <f>IF(AND(C8='リスト(市使用）'!$A$3, F8&gt;=2.8), "☑", "")</f>
        <v/>
      </c>
      <c r="H8" s="10" t="str">
        <f>IF(AND(C8='リスト(市使用）'!$A$3, F8&gt;=1.6, F8&lt;2.8), "☑", "")</f>
        <v/>
      </c>
      <c r="I8" s="10" t="str">
        <f>IF(AND(C8='リスト(市使用）'!$A$3, F8&gt;=0.1, F8&lt;1.6), "☑", "")</f>
        <v/>
      </c>
      <c r="J8" s="10" t="str">
        <f>IF(AND(C8='リスト(市使用）'!$A$4, F8&gt;=2.8), "☑", "")</f>
        <v/>
      </c>
      <c r="K8" s="10" t="str">
        <f>IF(AND(C8='リスト(市使用）'!$A$4, F8&gt;=1.6, F8&lt;2.8), "☑", "")</f>
        <v/>
      </c>
      <c r="L8" s="10" t="str">
        <f>IF(AND(C8='リスト(市使用）'!$A$4, F8&gt;=0.1, F8&lt;1.6), "☑", "")</f>
        <v/>
      </c>
      <c r="M8" s="10" t="str">
        <f>IF(AND(C8='リスト(市使用）'!$A$5, F8&gt;=1.4), "☑", "")</f>
        <v/>
      </c>
      <c r="N8" s="10" t="str">
        <f>IF(AND(C8='リスト(市使用）'!$A$5, F8&gt;=0.8, F8&lt;1.4), "☑", "")</f>
        <v/>
      </c>
      <c r="O8" s="10" t="str">
        <f>IF(AND(C8='リスト(市使用）'!$A$5, F8&gt;=0.1, F8&lt;0.8), "☑", "")</f>
        <v/>
      </c>
    </row>
    <row r="9" spans="1:16" ht="24.9" customHeight="1">
      <c r="B9" s="42"/>
      <c r="C9" s="27"/>
      <c r="D9" s="18"/>
      <c r="E9" s="22"/>
      <c r="F9" s="21">
        <f t="shared" si="0"/>
        <v>0</v>
      </c>
      <c r="G9" s="10" t="str">
        <f>IF(AND(C9='リスト(市使用）'!$A$3, F9&gt;=2.8), "☑", "")</f>
        <v/>
      </c>
      <c r="H9" s="10" t="str">
        <f>IF(AND(C9='リスト(市使用）'!$A$3, F9&gt;=1.6, F9&lt;2.8), "☑", "")</f>
        <v/>
      </c>
      <c r="I9" s="10" t="str">
        <f>IF(AND(C9='リスト(市使用）'!$A$3, F9&gt;=0.1, F9&lt;1.6), "☑", "")</f>
        <v/>
      </c>
      <c r="J9" s="10" t="str">
        <f>IF(AND(C9='リスト(市使用）'!$A$4, F9&gt;=2.8), "☑", "")</f>
        <v/>
      </c>
      <c r="K9" s="10" t="str">
        <f>IF(AND(C9='リスト(市使用）'!$A$4, F9&gt;=1.6, F9&lt;2.8), "☑", "")</f>
        <v/>
      </c>
      <c r="L9" s="10" t="str">
        <f>IF(AND(C9='リスト(市使用）'!$A$4, F9&gt;=0.1, F9&lt;1.6), "☑", "")</f>
        <v/>
      </c>
      <c r="M9" s="10" t="str">
        <f>IF(AND(C9='リスト(市使用）'!$A$5, F9&gt;=1.4), "☑", "")</f>
        <v/>
      </c>
      <c r="N9" s="10" t="str">
        <f>IF(AND(C9='リスト(市使用）'!$A$5, F9&gt;=0.8, F9&lt;1.4), "☑", "")</f>
        <v/>
      </c>
      <c r="O9" s="10" t="str">
        <f>IF(AND(C9='リスト(市使用）'!$A$5, F9&gt;=0.1, F9&lt;0.8), "☑", "")</f>
        <v/>
      </c>
    </row>
    <row r="10" spans="1:16" ht="24.9" customHeight="1">
      <c r="B10" s="42"/>
      <c r="C10" s="27"/>
      <c r="D10" s="18"/>
      <c r="E10" s="22"/>
      <c r="F10" s="21">
        <f t="shared" si="0"/>
        <v>0</v>
      </c>
      <c r="G10" s="10" t="str">
        <f>IF(AND(C10='リスト(市使用）'!$A$3, F10&gt;=2.8), "☑", "")</f>
        <v/>
      </c>
      <c r="H10" s="10" t="str">
        <f>IF(AND(C10='リスト(市使用）'!$A$3, F10&gt;=1.6, F10&lt;2.8), "☑", "")</f>
        <v/>
      </c>
      <c r="I10" s="10" t="str">
        <f>IF(AND(C10='リスト(市使用）'!$A$3, F10&gt;=0.1, F10&lt;1.6), "☑", "")</f>
        <v/>
      </c>
      <c r="J10" s="10" t="str">
        <f>IF(AND(C10='リスト(市使用）'!$A$4, F10&gt;=2.8), "☑", "")</f>
        <v/>
      </c>
      <c r="K10" s="10" t="str">
        <f>IF(AND(C10='リスト(市使用）'!$A$4, F10&gt;=1.6, F10&lt;2.8), "☑", "")</f>
        <v/>
      </c>
      <c r="L10" s="10" t="str">
        <f>IF(AND(C10='リスト(市使用）'!$A$4, F10&gt;=0.1, F10&lt;1.6), "☑", "")</f>
        <v/>
      </c>
      <c r="M10" s="10" t="str">
        <f>IF(AND(C10='リスト(市使用）'!$A$5, F10&gt;=1.4), "☑", "")</f>
        <v/>
      </c>
      <c r="N10" s="10" t="str">
        <f>IF(AND(C10='リスト(市使用）'!$A$5, F10&gt;=0.8, F10&lt;1.4), "☑", "")</f>
        <v/>
      </c>
      <c r="O10" s="10" t="str">
        <f>IF(AND(C10='リスト(市使用）'!$A$5, F10&gt;=0.1, F10&lt;0.8), "☑", "")</f>
        <v/>
      </c>
    </row>
    <row r="11" spans="1:16" ht="24.9" customHeight="1">
      <c r="B11" s="42"/>
      <c r="C11" s="27"/>
      <c r="D11" s="18"/>
      <c r="E11" s="22"/>
      <c r="F11" s="21">
        <f t="shared" si="0"/>
        <v>0</v>
      </c>
      <c r="G11" s="10" t="str">
        <f>IF(AND(C11='リスト(市使用）'!$A$3, F11&gt;=2.8), "☑", "")</f>
        <v/>
      </c>
      <c r="H11" s="10" t="str">
        <f>IF(AND(C11='リスト(市使用）'!$A$3, F11&gt;=1.6, F11&lt;2.8), "☑", "")</f>
        <v/>
      </c>
      <c r="I11" s="10" t="str">
        <f>IF(AND(C11='リスト(市使用）'!$A$3, F11&gt;=0.1, F11&lt;1.6), "☑", "")</f>
        <v/>
      </c>
      <c r="J11" s="10" t="str">
        <f>IF(AND(C11='リスト(市使用）'!$A$4, F11&gt;=2.8), "☑", "")</f>
        <v/>
      </c>
      <c r="K11" s="10" t="str">
        <f>IF(AND(C11='リスト(市使用）'!$A$4, F11&gt;=1.6, F11&lt;2.8), "☑", "")</f>
        <v/>
      </c>
      <c r="L11" s="10" t="str">
        <f>IF(AND(C11='リスト(市使用）'!$A$4, F11&gt;=0.1, F11&lt;1.6), "☑", "")</f>
        <v/>
      </c>
      <c r="M11" s="10" t="str">
        <f>IF(AND(C11='リスト(市使用）'!$A$5, F11&gt;=1.4), "☑", "")</f>
        <v/>
      </c>
      <c r="N11" s="10" t="str">
        <f>IF(AND(C11='リスト(市使用）'!$A$5, F11&gt;=0.8, F11&lt;1.4), "☑", "")</f>
        <v/>
      </c>
      <c r="O11" s="10" t="str">
        <f>IF(AND(C11='リスト(市使用）'!$A$5, F11&gt;=0.1, F11&lt;0.8), "☑", "")</f>
        <v/>
      </c>
    </row>
    <row r="12" spans="1:16" ht="24.9" customHeight="1">
      <c r="B12" s="42"/>
      <c r="C12" s="27"/>
      <c r="D12" s="18"/>
      <c r="E12" s="22"/>
      <c r="F12" s="21">
        <f t="shared" si="0"/>
        <v>0</v>
      </c>
      <c r="G12" s="10" t="str">
        <f>IF(AND(C12='リスト(市使用）'!$A$3, F12&gt;=2.8), "☑", "")</f>
        <v/>
      </c>
      <c r="H12" s="10" t="str">
        <f>IF(AND(C12='リスト(市使用）'!$A$3, F12&gt;=1.6, F12&lt;2.8), "☑", "")</f>
        <v/>
      </c>
      <c r="I12" s="10" t="str">
        <f>IF(AND(C12='リスト(市使用）'!$A$3, F12&gt;=0.1, F12&lt;1.6), "☑", "")</f>
        <v/>
      </c>
      <c r="J12" s="10" t="str">
        <f>IF(AND(C12='リスト(市使用）'!$A$4, F12&gt;=2.8), "☑", "")</f>
        <v/>
      </c>
      <c r="K12" s="10" t="str">
        <f>IF(AND(C12='リスト(市使用）'!$A$4, F12&gt;=1.6, F12&lt;2.8), "☑", "")</f>
        <v/>
      </c>
      <c r="L12" s="10" t="str">
        <f>IF(AND(C12='リスト(市使用）'!$A$4, F12&gt;=0.1, F12&lt;1.6), "☑", "")</f>
        <v/>
      </c>
      <c r="M12" s="10" t="str">
        <f>IF(AND(C12='リスト(市使用）'!$A$5, F12&gt;=1.4), "☑", "")</f>
        <v/>
      </c>
      <c r="N12" s="10" t="str">
        <f>IF(AND(C12='リスト(市使用）'!$A$5, F12&gt;=0.8, F12&lt;1.4), "☑", "")</f>
        <v/>
      </c>
      <c r="O12" s="10" t="str">
        <f>IF(AND(C12='リスト(市使用）'!$A$5, F12&gt;=0.1, F12&lt;0.8), "☑", "")</f>
        <v/>
      </c>
    </row>
    <row r="13" spans="1:16" ht="24.9" customHeight="1">
      <c r="B13" s="42"/>
      <c r="C13" s="27"/>
      <c r="D13" s="18"/>
      <c r="E13" s="22"/>
      <c r="F13" s="21">
        <f t="shared" si="0"/>
        <v>0</v>
      </c>
      <c r="G13" s="10" t="str">
        <f>IF(AND(C13='リスト(市使用）'!$A$3, F13&gt;=2.8), "☑", "")</f>
        <v/>
      </c>
      <c r="H13" s="10" t="str">
        <f>IF(AND(C13='リスト(市使用）'!$A$3, F13&gt;=1.6, F13&lt;2.8), "☑", "")</f>
        <v/>
      </c>
      <c r="I13" s="10" t="str">
        <f>IF(AND(C13='リスト(市使用）'!$A$3, F13&gt;=0.1, F13&lt;1.6), "☑", "")</f>
        <v/>
      </c>
      <c r="J13" s="10" t="str">
        <f>IF(AND(C13='リスト(市使用）'!$A$4, F13&gt;=2.8), "☑", "")</f>
        <v/>
      </c>
      <c r="K13" s="10" t="str">
        <f>IF(AND(C13='リスト(市使用）'!$A$4, F13&gt;=1.6, F13&lt;2.8), "☑", "")</f>
        <v/>
      </c>
      <c r="L13" s="10" t="str">
        <f>IF(AND(C13='リスト(市使用）'!$A$4, F13&gt;=0.1, F13&lt;1.6), "☑", "")</f>
        <v/>
      </c>
      <c r="M13" s="10" t="str">
        <f>IF(AND(C13='リスト(市使用）'!$A$5, F13&gt;=1.4), "☑", "")</f>
        <v/>
      </c>
      <c r="N13" s="10" t="str">
        <f>IF(AND(C13='リスト(市使用）'!$A$5, F13&gt;=0.8, F13&lt;1.4), "☑", "")</f>
        <v/>
      </c>
      <c r="O13" s="10" t="str">
        <f>IF(AND(C13='リスト(市使用）'!$A$5, F13&gt;=0.1, F13&lt;0.8), "☑", "")</f>
        <v/>
      </c>
    </row>
    <row r="14" spans="1:16" ht="24.9" customHeight="1">
      <c r="B14" s="42"/>
      <c r="C14" s="27"/>
      <c r="D14" s="18"/>
      <c r="E14" s="22"/>
      <c r="F14" s="21">
        <f t="shared" si="0"/>
        <v>0</v>
      </c>
      <c r="G14" s="10" t="str">
        <f>IF(AND(C14='リスト(市使用）'!$A$3, F14&gt;=2.8), "☑", "")</f>
        <v/>
      </c>
      <c r="H14" s="10" t="str">
        <f>IF(AND(C14='リスト(市使用）'!$A$3, F14&gt;=1.6, F14&lt;2.8), "☑", "")</f>
        <v/>
      </c>
      <c r="I14" s="10" t="str">
        <f>IF(AND(C14='リスト(市使用）'!$A$3, F14&gt;=0.1, F14&lt;1.6), "☑", "")</f>
        <v/>
      </c>
      <c r="J14" s="10" t="str">
        <f>IF(AND(C14='リスト(市使用）'!$A$4, F14&gt;=2.8), "☑", "")</f>
        <v/>
      </c>
      <c r="K14" s="10" t="str">
        <f>IF(AND(C14='リスト(市使用）'!$A$4, F14&gt;=1.6, F14&lt;2.8), "☑", "")</f>
        <v/>
      </c>
      <c r="L14" s="10" t="str">
        <f>IF(AND(C14='リスト(市使用）'!$A$4, F14&gt;=0.1, F14&lt;1.6), "☑", "")</f>
        <v/>
      </c>
      <c r="M14" s="10" t="str">
        <f>IF(AND(C14='リスト(市使用）'!$A$5, F14&gt;=1.4), "☑", "")</f>
        <v/>
      </c>
      <c r="N14" s="10" t="str">
        <f>IF(AND(C14='リスト(市使用）'!$A$5, F14&gt;=0.8, F14&lt;1.4), "☑", "")</f>
        <v/>
      </c>
      <c r="O14" s="10" t="str">
        <f>IF(AND(C14='リスト(市使用）'!$A$5, F14&gt;=0.1, F14&lt;0.8), "☑", "")</f>
        <v/>
      </c>
    </row>
    <row r="15" spans="1:16" ht="24.9" customHeight="1">
      <c r="B15" s="42"/>
      <c r="C15" s="27"/>
      <c r="D15" s="18"/>
      <c r="E15" s="22"/>
      <c r="F15" s="21">
        <f t="shared" si="0"/>
        <v>0</v>
      </c>
      <c r="G15" s="10" t="str">
        <f>IF(AND(C15='リスト(市使用）'!$A$3, F15&gt;=2.8), "☑", "")</f>
        <v/>
      </c>
      <c r="H15" s="10" t="str">
        <f>IF(AND(C15='リスト(市使用）'!$A$3, F15&gt;=1.6, F15&lt;2.8), "☑", "")</f>
        <v/>
      </c>
      <c r="I15" s="10" t="str">
        <f>IF(AND(C15='リスト(市使用）'!$A$3, F15&gt;=0.1, F15&lt;1.6), "☑", "")</f>
        <v/>
      </c>
      <c r="J15" s="10" t="str">
        <f>IF(AND(C15='リスト(市使用）'!$A$4, F15&gt;=2.8), "☑", "")</f>
        <v/>
      </c>
      <c r="K15" s="10" t="str">
        <f>IF(AND(C15='リスト(市使用）'!$A$4, F15&gt;=1.6, F15&lt;2.8), "☑", "")</f>
        <v/>
      </c>
      <c r="L15" s="10" t="str">
        <f>IF(AND(C15='リスト(市使用）'!$A$4, F15&gt;=0.1, F15&lt;1.6), "☑", "")</f>
        <v/>
      </c>
      <c r="M15" s="10" t="str">
        <f>IF(AND(C15='リスト(市使用）'!$A$5, F15&gt;=1.4), "☑", "")</f>
        <v/>
      </c>
      <c r="N15" s="10" t="str">
        <f>IF(AND(C15='リスト(市使用）'!$A$5, F15&gt;=0.8, F15&lt;1.4), "☑", "")</f>
        <v/>
      </c>
      <c r="O15" s="10" t="str">
        <f>IF(AND(C15='リスト(市使用）'!$A$5, F15&gt;=0.1, F15&lt;0.8), "☑", "")</f>
        <v/>
      </c>
    </row>
    <row r="16" spans="1:16" ht="24.9" customHeight="1">
      <c r="B16" s="42"/>
      <c r="C16" s="27"/>
      <c r="D16" s="18"/>
      <c r="E16" s="22"/>
      <c r="F16" s="21">
        <f t="shared" si="0"/>
        <v>0</v>
      </c>
      <c r="G16" s="10" t="str">
        <f>IF(AND(C16='リスト(市使用）'!$A$3, F16&gt;=2.8), "☑", "")</f>
        <v/>
      </c>
      <c r="H16" s="10" t="str">
        <f>IF(AND(C16='リスト(市使用）'!$A$3, F16&gt;=1.6, F16&lt;2.8), "☑", "")</f>
        <v/>
      </c>
      <c r="I16" s="10" t="str">
        <f>IF(AND(C16='リスト(市使用）'!$A$3, F16&gt;=0.1, F16&lt;1.6), "☑", "")</f>
        <v/>
      </c>
      <c r="J16" s="10" t="str">
        <f>IF(AND(C16='リスト(市使用）'!$A$4, F16&gt;=2.8), "☑", "")</f>
        <v/>
      </c>
      <c r="K16" s="10" t="str">
        <f>IF(AND(C16='リスト(市使用）'!$A$4, F16&gt;=1.6, F16&lt;2.8), "☑", "")</f>
        <v/>
      </c>
      <c r="L16" s="10" t="str">
        <f>IF(AND(C16='リスト(市使用）'!$A$4, F16&gt;=0.1, F16&lt;1.6), "☑", "")</f>
        <v/>
      </c>
      <c r="M16" s="10" t="str">
        <f>IF(AND(C16='リスト(市使用）'!$A$5, F16&gt;=1.4), "☑", "")</f>
        <v/>
      </c>
      <c r="N16" s="10" t="str">
        <f>IF(AND(C16='リスト(市使用）'!$A$5, F16&gt;=0.8, F16&lt;1.4), "☑", "")</f>
        <v/>
      </c>
      <c r="O16" s="10" t="str">
        <f>IF(AND(C16='リスト(市使用）'!$A$5, F16&gt;=0.1, F16&lt;0.8), "☑", "")</f>
        <v/>
      </c>
    </row>
    <row r="17" spans="2:15" ht="24.9" customHeight="1">
      <c r="B17" s="42"/>
      <c r="C17" s="27"/>
      <c r="D17" s="18"/>
      <c r="E17" s="22"/>
      <c r="F17" s="21">
        <f t="shared" si="0"/>
        <v>0</v>
      </c>
      <c r="G17" s="10" t="str">
        <f>IF(AND(C17='リスト(市使用）'!$A$3, F17&gt;=2.8), "☑", "")</f>
        <v/>
      </c>
      <c r="H17" s="10" t="str">
        <f>IF(AND(C17='リスト(市使用）'!$A$3, F17&gt;=1.6, F17&lt;2.8), "☑", "")</f>
        <v/>
      </c>
      <c r="I17" s="10" t="str">
        <f>IF(AND(C17='リスト(市使用）'!$A$3, F17&gt;=0.1, F17&lt;1.6), "☑", "")</f>
        <v/>
      </c>
      <c r="J17" s="10" t="str">
        <f>IF(AND(C17='リスト(市使用）'!$A$4, F17&gt;=2.8), "☑", "")</f>
        <v/>
      </c>
      <c r="K17" s="10" t="str">
        <f>IF(AND(C17='リスト(市使用）'!$A$4, F17&gt;=1.6, F17&lt;2.8), "☑", "")</f>
        <v/>
      </c>
      <c r="L17" s="10" t="str">
        <f>IF(AND(C17='リスト(市使用）'!$A$4, F17&gt;=0.1, F17&lt;1.6), "☑", "")</f>
        <v/>
      </c>
      <c r="M17" s="10" t="str">
        <f>IF(AND(C17='リスト(市使用）'!$A$5, F17&gt;=1.4), "☑", "")</f>
        <v/>
      </c>
      <c r="N17" s="10" t="str">
        <f>IF(AND(C17='リスト(市使用）'!$A$5, F17&gt;=0.8, F17&lt;1.4), "☑", "")</f>
        <v/>
      </c>
      <c r="O17" s="10" t="str">
        <f>IF(AND(C17='リスト(市使用）'!$A$5, F17&gt;=0.1, F17&lt;0.8), "☑", "")</f>
        <v/>
      </c>
    </row>
    <row r="18" spans="2:15" ht="24.9" customHeight="1">
      <c r="B18" s="42"/>
      <c r="C18" s="27"/>
      <c r="D18" s="18"/>
      <c r="E18" s="22"/>
      <c r="F18" s="21">
        <f t="shared" si="0"/>
        <v>0</v>
      </c>
      <c r="G18" s="10" t="str">
        <f>IF(AND(C18='リスト(市使用）'!$A$3, F18&gt;=2.8), "☑", "")</f>
        <v/>
      </c>
      <c r="H18" s="10" t="str">
        <f>IF(AND(C18='リスト(市使用）'!$A$3, F18&gt;=1.6, F18&lt;2.8), "☑", "")</f>
        <v/>
      </c>
      <c r="I18" s="10" t="str">
        <f>IF(AND(C18='リスト(市使用）'!$A$3, F18&gt;=0.1, F18&lt;1.6), "☑", "")</f>
        <v/>
      </c>
      <c r="J18" s="10" t="str">
        <f>IF(AND(C18='リスト(市使用）'!$A$4, F18&gt;=2.8), "☑", "")</f>
        <v/>
      </c>
      <c r="K18" s="10" t="str">
        <f>IF(AND(C18='リスト(市使用）'!$A$4, F18&gt;=1.6, F18&lt;2.8), "☑", "")</f>
        <v/>
      </c>
      <c r="L18" s="10" t="str">
        <f>IF(AND(C18='リスト(市使用）'!$A$4, F18&gt;=0.1, F18&lt;1.6), "☑", "")</f>
        <v/>
      </c>
      <c r="M18" s="10" t="str">
        <f>IF(AND(C18='リスト(市使用）'!$A$5, F18&gt;=1.4), "☑", "")</f>
        <v/>
      </c>
      <c r="N18" s="10" t="str">
        <f>IF(AND(C18='リスト(市使用）'!$A$5, F18&gt;=0.8, F18&lt;1.4), "☑", "")</f>
        <v/>
      </c>
      <c r="O18" s="10" t="str">
        <f>IF(AND(C18='リスト(市使用）'!$A$5, F18&gt;=0.1, F18&lt;0.8), "☑", "")</f>
        <v/>
      </c>
    </row>
    <row r="19" spans="2:15" ht="24.9" customHeight="1">
      <c r="B19" s="42"/>
      <c r="C19" s="27"/>
      <c r="D19" s="18"/>
      <c r="E19" s="22"/>
      <c r="F19" s="21">
        <f t="shared" si="0"/>
        <v>0</v>
      </c>
      <c r="G19" s="10" t="str">
        <f>IF(AND(C19='リスト(市使用）'!$A$3, F19&gt;=2.8), "☑", "")</f>
        <v/>
      </c>
      <c r="H19" s="10" t="str">
        <f>IF(AND(C19='リスト(市使用）'!$A$3, F19&gt;=1.6, F19&lt;2.8), "☑", "")</f>
        <v/>
      </c>
      <c r="I19" s="10" t="str">
        <f>IF(AND(C19='リスト(市使用）'!$A$3, F19&gt;=0.1, F19&lt;1.6), "☑", "")</f>
        <v/>
      </c>
      <c r="J19" s="10" t="str">
        <f>IF(AND(C19='リスト(市使用）'!$A$4, F19&gt;=2.8), "☑", "")</f>
        <v/>
      </c>
      <c r="K19" s="10" t="str">
        <f>IF(AND(C19='リスト(市使用）'!$A$4, F19&gt;=1.6, F19&lt;2.8), "☑", "")</f>
        <v/>
      </c>
      <c r="L19" s="10" t="str">
        <f>IF(AND(C19='リスト(市使用）'!$A$4, F19&gt;=0.1, F19&lt;1.6), "☑", "")</f>
        <v/>
      </c>
      <c r="M19" s="10" t="str">
        <f>IF(AND(C19='リスト(市使用）'!$A$5, F19&gt;=1.4), "☑", "")</f>
        <v/>
      </c>
      <c r="N19" s="10" t="str">
        <f>IF(AND(C19='リスト(市使用）'!$A$5, F19&gt;=0.8, F19&lt;1.4), "☑", "")</f>
        <v/>
      </c>
      <c r="O19" s="10" t="str">
        <f>IF(AND(C19='リスト(市使用）'!$A$5, F19&gt;=0.1, F19&lt;0.8), "☑", "")</f>
        <v/>
      </c>
    </row>
    <row r="20" spans="2:15" ht="24.9" customHeight="1">
      <c r="B20" s="42"/>
      <c r="C20" s="27"/>
      <c r="D20" s="18"/>
      <c r="E20" s="22"/>
      <c r="F20" s="21">
        <f t="shared" si="0"/>
        <v>0</v>
      </c>
      <c r="G20" s="10" t="str">
        <f>IF(AND(C20='リスト(市使用）'!$A$3, F20&gt;=2.8), "☑", "")</f>
        <v/>
      </c>
      <c r="H20" s="10" t="str">
        <f>IF(AND(C20='リスト(市使用）'!$A$3, F20&gt;=1.6, F20&lt;2.8), "☑", "")</f>
        <v/>
      </c>
      <c r="I20" s="10" t="str">
        <f>IF(AND(C20='リスト(市使用）'!$A$3, F20&gt;=0.1, F20&lt;1.6), "☑", "")</f>
        <v/>
      </c>
      <c r="J20" s="10" t="str">
        <f>IF(AND(C20='リスト(市使用）'!$A$4, F20&gt;=2.8), "☑", "")</f>
        <v/>
      </c>
      <c r="K20" s="10" t="str">
        <f>IF(AND(C20='リスト(市使用）'!$A$4, F20&gt;=1.6, F20&lt;2.8), "☑", "")</f>
        <v/>
      </c>
      <c r="L20" s="10" t="str">
        <f>IF(AND(C20='リスト(市使用）'!$A$4, F20&gt;=0.1, F20&lt;1.6), "☑", "")</f>
        <v/>
      </c>
      <c r="M20" s="10" t="str">
        <f>IF(AND(C20='リスト(市使用）'!$A$5, F20&gt;=1.4), "☑", "")</f>
        <v/>
      </c>
      <c r="N20" s="10" t="str">
        <f>IF(AND(C20='リスト(市使用）'!$A$5, F20&gt;=0.8, F20&lt;1.4), "☑", "")</f>
        <v/>
      </c>
      <c r="O20" s="10" t="str">
        <f>IF(AND(C20='リスト(市使用）'!$A$5, F20&gt;=0.1, F20&lt;0.8), "☑", "")</f>
        <v/>
      </c>
    </row>
    <row r="21" spans="2:15" ht="24.9" customHeight="1">
      <c r="B21" s="42"/>
      <c r="C21" s="27"/>
      <c r="D21" s="18"/>
      <c r="E21" s="22"/>
      <c r="F21" s="21">
        <f t="shared" si="0"/>
        <v>0</v>
      </c>
      <c r="G21" s="10" t="str">
        <f>IF(AND(C21='リスト(市使用）'!$A$3, F21&gt;=2.8), "☑", "")</f>
        <v/>
      </c>
      <c r="H21" s="10" t="str">
        <f>IF(AND(C21='リスト(市使用）'!$A$3, F21&gt;=1.6, F21&lt;2.8), "☑", "")</f>
        <v/>
      </c>
      <c r="I21" s="10" t="str">
        <f>IF(AND(C21='リスト(市使用）'!$A$3, F21&gt;=0.1, F21&lt;1.6), "☑", "")</f>
        <v/>
      </c>
      <c r="J21" s="10" t="str">
        <f>IF(AND(C21='リスト(市使用）'!$A$4, F21&gt;=2.8), "☑", "")</f>
        <v/>
      </c>
      <c r="K21" s="10" t="str">
        <f>IF(AND(C21='リスト(市使用）'!$A$4, F21&gt;=1.6, F21&lt;2.8), "☑", "")</f>
        <v/>
      </c>
      <c r="L21" s="10" t="str">
        <f>IF(AND(C21='リスト(市使用）'!$A$4, F21&gt;=0.1, F21&lt;1.6), "☑", "")</f>
        <v/>
      </c>
      <c r="M21" s="10" t="str">
        <f>IF(AND(C21='リスト(市使用）'!$A$5, F21&gt;=1.4), "☑", "")</f>
        <v/>
      </c>
      <c r="N21" s="10" t="str">
        <f>IF(AND(C21='リスト(市使用）'!$A$5, F21&gt;=0.8, F21&lt;1.4), "☑", "")</f>
        <v/>
      </c>
      <c r="O21" s="10" t="str">
        <f>IF(AND(C21='リスト(市使用）'!$A$5, F21&gt;=0.1, F21&lt;0.8), "☑", "")</f>
        <v/>
      </c>
    </row>
    <row r="22" spans="2:15" ht="24.9" customHeight="1">
      <c r="B22" s="42"/>
      <c r="C22" s="27"/>
      <c r="D22" s="18"/>
      <c r="E22" s="22"/>
      <c r="F22" s="21">
        <f t="shared" si="0"/>
        <v>0</v>
      </c>
      <c r="G22" s="10" t="str">
        <f>IF(AND(C22='リスト(市使用）'!$A$3, F22&gt;=2.8), "☑", "")</f>
        <v/>
      </c>
      <c r="H22" s="10" t="str">
        <f>IF(AND(C22='リスト(市使用）'!$A$3, F22&gt;=1.6, F22&lt;2.8), "☑", "")</f>
        <v/>
      </c>
      <c r="I22" s="10" t="str">
        <f>IF(AND(C22='リスト(市使用）'!$A$3, F22&gt;=0.1, F22&lt;1.6), "☑", "")</f>
        <v/>
      </c>
      <c r="J22" s="10" t="str">
        <f>IF(AND(C22='リスト(市使用）'!$A$4, F22&gt;=2.8), "☑", "")</f>
        <v/>
      </c>
      <c r="K22" s="10" t="str">
        <f>IF(AND(C22='リスト(市使用）'!$A$4, F22&gt;=1.6, F22&lt;2.8), "☑", "")</f>
        <v/>
      </c>
      <c r="L22" s="10" t="str">
        <f>IF(AND(C22='リスト(市使用）'!$A$4, F22&gt;=0.1, F22&lt;1.6), "☑", "")</f>
        <v/>
      </c>
      <c r="M22" s="10" t="str">
        <f>IF(AND(C22='リスト(市使用）'!$A$5, F22&gt;=1.4), "☑", "")</f>
        <v/>
      </c>
      <c r="N22" s="10" t="str">
        <f>IF(AND(C22='リスト(市使用）'!$A$5, F22&gt;=0.8, F22&lt;1.4), "☑", "")</f>
        <v/>
      </c>
      <c r="O22" s="10" t="str">
        <f>IF(AND(C22='リスト(市使用）'!$A$5, F22&gt;=0.1, F22&lt;0.8), "☑", "")</f>
        <v/>
      </c>
    </row>
    <row r="23" spans="2:15" ht="24.9" customHeight="1">
      <c r="B23" s="42"/>
      <c r="C23" s="27"/>
      <c r="D23" s="18"/>
      <c r="E23" s="22"/>
      <c r="F23" s="21">
        <f t="shared" si="0"/>
        <v>0</v>
      </c>
      <c r="G23" s="10" t="str">
        <f>IF(AND(C23='リスト(市使用）'!$A$3, F23&gt;=2.8), "☑", "")</f>
        <v/>
      </c>
      <c r="H23" s="10" t="str">
        <f>IF(AND(C23='リスト(市使用）'!$A$3, F23&gt;=1.6, F23&lt;2.8), "☑", "")</f>
        <v/>
      </c>
      <c r="I23" s="10" t="str">
        <f>IF(AND(C23='リスト(市使用）'!$A$3, F23&gt;=0.1, F23&lt;1.6), "☑", "")</f>
        <v/>
      </c>
      <c r="J23" s="10" t="str">
        <f>IF(AND(C23='リスト(市使用）'!$A$4, F23&gt;=2.8), "☑", "")</f>
        <v/>
      </c>
      <c r="K23" s="10" t="str">
        <f>IF(AND(C23='リスト(市使用）'!$A$4, F23&gt;=1.6, F23&lt;2.8), "☑", "")</f>
        <v/>
      </c>
      <c r="L23" s="10" t="str">
        <f>IF(AND(C23='リスト(市使用）'!$A$4, F23&gt;=0.1, F23&lt;1.6), "☑", "")</f>
        <v/>
      </c>
      <c r="M23" s="10" t="str">
        <f>IF(AND(C23='リスト(市使用）'!$A$5, F23&gt;=1.4), "☑", "")</f>
        <v/>
      </c>
      <c r="N23" s="10" t="str">
        <f>IF(AND(C23='リスト(市使用）'!$A$5, F23&gt;=0.8, F23&lt;1.4), "☑", "")</f>
        <v/>
      </c>
      <c r="O23" s="10" t="str">
        <f>IF(AND(C23='リスト(市使用）'!$A$5, F23&gt;=0.1, F23&lt;0.8), "☑", "")</f>
        <v/>
      </c>
    </row>
    <row r="24" spans="2:15" ht="24.9" customHeight="1">
      <c r="B24" s="42"/>
      <c r="C24" s="27"/>
      <c r="D24" s="18"/>
      <c r="E24" s="22"/>
      <c r="F24" s="21">
        <f t="shared" si="0"/>
        <v>0</v>
      </c>
      <c r="G24" s="10" t="str">
        <f>IF(AND(C24='リスト(市使用）'!$A$3, F24&gt;=2.8), "☑", "")</f>
        <v/>
      </c>
      <c r="H24" s="10" t="str">
        <f>IF(AND(C24='リスト(市使用）'!$A$3, F24&gt;=1.6, F24&lt;2.8), "☑", "")</f>
        <v/>
      </c>
      <c r="I24" s="10" t="str">
        <f>IF(AND(C24='リスト(市使用）'!$A$3, F24&gt;=0.1, F24&lt;1.6), "☑", "")</f>
        <v/>
      </c>
      <c r="J24" s="10" t="str">
        <f>IF(AND(C24='リスト(市使用）'!$A$4, F24&gt;=2.8), "☑", "")</f>
        <v/>
      </c>
      <c r="K24" s="10" t="str">
        <f>IF(AND(C24='リスト(市使用）'!$A$4, F24&gt;=1.6, F24&lt;2.8), "☑", "")</f>
        <v/>
      </c>
      <c r="L24" s="10" t="str">
        <f>IF(AND(C24='リスト(市使用）'!$A$4, F24&gt;=0.1, F24&lt;1.6), "☑", "")</f>
        <v/>
      </c>
      <c r="M24" s="10" t="str">
        <f>IF(AND(C24='リスト(市使用）'!$A$5, F24&gt;=1.4), "☑", "")</f>
        <v/>
      </c>
      <c r="N24" s="10" t="str">
        <f>IF(AND(C24='リスト(市使用）'!$A$5, F24&gt;=0.8, F24&lt;1.4), "☑", "")</f>
        <v/>
      </c>
      <c r="O24" s="10" t="str">
        <f>IF(AND(C24='リスト(市使用）'!$A$5, F24&gt;=0.1, F24&lt;0.8), "☑", "")</f>
        <v/>
      </c>
    </row>
    <row r="25" spans="2:15" ht="24.9" customHeight="1">
      <c r="B25" s="42"/>
      <c r="C25" s="27"/>
      <c r="D25" s="18"/>
      <c r="E25" s="22"/>
      <c r="F25" s="21">
        <f t="shared" si="0"/>
        <v>0</v>
      </c>
      <c r="G25" s="10" t="str">
        <f>IF(AND(C25='リスト(市使用）'!$A$3, F25&gt;=2.8), "☑", "")</f>
        <v/>
      </c>
      <c r="H25" s="10" t="str">
        <f>IF(AND(C25='リスト(市使用）'!$A$3, F25&gt;=1.6, F25&lt;2.8), "☑", "")</f>
        <v/>
      </c>
      <c r="I25" s="10" t="str">
        <f>IF(AND(C25='リスト(市使用）'!$A$3, F25&gt;=0.1, F25&lt;1.6), "☑", "")</f>
        <v/>
      </c>
      <c r="J25" s="10" t="str">
        <f>IF(AND(C25='リスト(市使用）'!$A$4, F25&gt;=2.8), "☑", "")</f>
        <v/>
      </c>
      <c r="K25" s="10" t="str">
        <f>IF(AND(C25='リスト(市使用）'!$A$4, F25&gt;=1.6, F25&lt;2.8), "☑", "")</f>
        <v/>
      </c>
      <c r="L25" s="10" t="str">
        <f>IF(AND(C25='リスト(市使用）'!$A$4, F25&gt;=0.1, F25&lt;1.6), "☑", "")</f>
        <v/>
      </c>
      <c r="M25" s="10" t="str">
        <f>IF(AND(C25='リスト(市使用）'!$A$5, F25&gt;=1.4), "☑", "")</f>
        <v/>
      </c>
      <c r="N25" s="10" t="str">
        <f>IF(AND(C25='リスト(市使用）'!$A$5, F25&gt;=0.8, F25&lt;1.4), "☑", "")</f>
        <v/>
      </c>
      <c r="O25" s="10" t="str">
        <f>IF(AND(C25='リスト(市使用）'!$A$5, F25&gt;=0.1, F25&lt;0.8), "☑", "")</f>
        <v/>
      </c>
    </row>
    <row r="26" spans="2:15" ht="24.9" customHeight="1">
      <c r="B26" s="42"/>
      <c r="C26" s="27"/>
      <c r="D26" s="19"/>
      <c r="E26" s="23"/>
      <c r="F26" s="21">
        <f t="shared" si="0"/>
        <v>0</v>
      </c>
      <c r="G26" s="10" t="str">
        <f>IF(AND(C26='リスト(市使用）'!$A$3, F26&gt;=2.8), "☑", "")</f>
        <v/>
      </c>
      <c r="H26" s="10" t="str">
        <f>IF(AND(C26='リスト(市使用）'!$A$3, F26&gt;=1.6, F26&lt;2.8), "☑", "")</f>
        <v/>
      </c>
      <c r="I26" s="10" t="str">
        <f>IF(AND(C26='リスト(市使用）'!$A$3, F26&gt;=0.1, F26&lt;1.6), "☑", "")</f>
        <v/>
      </c>
      <c r="J26" s="10" t="str">
        <f>IF(AND(C26='リスト(市使用）'!$A$4, F26&gt;=2.8), "☑", "")</f>
        <v/>
      </c>
      <c r="K26" s="10" t="str">
        <f>IF(AND(C26='リスト(市使用）'!$A$4, F26&gt;=1.6, F26&lt;2.8), "☑", "")</f>
        <v/>
      </c>
      <c r="L26" s="10" t="str">
        <f>IF(AND(C26='リスト(市使用）'!$A$4, F26&gt;=0.1, F26&lt;1.6), "☑", "")</f>
        <v/>
      </c>
      <c r="M26" s="10" t="str">
        <f>IF(AND(C26='リスト(市使用）'!$A$5, F26&gt;=1.4), "☑", "")</f>
        <v/>
      </c>
      <c r="N26" s="10" t="str">
        <f>IF(AND(C26='リスト(市使用）'!$A$5, F26&gt;=0.8, F26&lt;1.4), "☑", "")</f>
        <v/>
      </c>
      <c r="O26" s="10" t="str">
        <f>IF(AND(C26='リスト(市使用）'!$A$5, F26&gt;=0.1, F26&lt;0.8), "☑", "")</f>
        <v/>
      </c>
    </row>
    <row r="27" spans="2:15" ht="24.9" customHeight="1">
      <c r="B27" s="42"/>
      <c r="C27" s="27"/>
      <c r="D27" s="19"/>
      <c r="E27" s="23"/>
      <c r="F27" s="21">
        <f t="shared" si="0"/>
        <v>0</v>
      </c>
      <c r="G27" s="10" t="str">
        <f>IF(AND(C27='リスト(市使用）'!$A$3, F27&gt;=2.8), "☑", "")</f>
        <v/>
      </c>
      <c r="H27" s="10" t="str">
        <f>IF(AND(C27='リスト(市使用）'!$A$3, F27&gt;=1.6, F27&lt;2.8), "☑", "")</f>
        <v/>
      </c>
      <c r="I27" s="10" t="str">
        <f>IF(AND(C27='リスト(市使用）'!$A$3, F27&gt;=0.1, F27&lt;1.6), "☑", "")</f>
        <v/>
      </c>
      <c r="J27" s="10" t="str">
        <f>IF(AND(C27='リスト(市使用）'!$A$4, F27&gt;=2.8), "☑", "")</f>
        <v/>
      </c>
      <c r="K27" s="10" t="str">
        <f>IF(AND(C27='リスト(市使用）'!$A$4, F27&gt;=1.6, F27&lt;2.8), "☑", "")</f>
        <v/>
      </c>
      <c r="L27" s="10" t="str">
        <f>IF(AND(C27='リスト(市使用）'!$A$4, F27&gt;=0.1, F27&lt;1.6), "☑", "")</f>
        <v/>
      </c>
      <c r="M27" s="10" t="str">
        <f>IF(AND(C27='リスト(市使用）'!$A$5, F27&gt;=1.4), "☑", "")</f>
        <v/>
      </c>
      <c r="N27" s="10" t="str">
        <f>IF(AND(C27='リスト(市使用）'!$A$5, F27&gt;=0.8, F27&lt;1.4), "☑", "")</f>
        <v/>
      </c>
      <c r="O27" s="10" t="str">
        <f>IF(AND(C27='リスト(市使用）'!$A$5, F27&gt;=0.1, F27&lt;0.8), "☑", "")</f>
        <v/>
      </c>
    </row>
    <row r="28" spans="2:15" ht="24.9" customHeight="1">
      <c r="B28" s="42"/>
      <c r="C28" s="27"/>
      <c r="D28" s="19"/>
      <c r="E28" s="23"/>
      <c r="F28" s="21">
        <f t="shared" si="0"/>
        <v>0</v>
      </c>
      <c r="G28" s="10" t="str">
        <f>IF(AND(C28='リスト(市使用）'!$A$3, F28&gt;=2.8), "☑", "")</f>
        <v/>
      </c>
      <c r="H28" s="10" t="str">
        <f>IF(AND(C28='リスト(市使用）'!$A$3, F28&gt;=1.6, F28&lt;2.8), "☑", "")</f>
        <v/>
      </c>
      <c r="I28" s="10" t="str">
        <f>IF(AND(C28='リスト(市使用）'!$A$3, F28&gt;=0.1, F28&lt;1.6), "☑", "")</f>
        <v/>
      </c>
      <c r="J28" s="10" t="str">
        <f>IF(AND(C28='リスト(市使用）'!$A$4, F28&gt;=2.8), "☑", "")</f>
        <v/>
      </c>
      <c r="K28" s="10" t="str">
        <f>IF(AND(C28='リスト(市使用）'!$A$4, F28&gt;=1.6, F28&lt;2.8), "☑", "")</f>
        <v/>
      </c>
      <c r="L28" s="10" t="str">
        <f>IF(AND(C28='リスト(市使用）'!$A$4, F28&gt;=0.1, F28&lt;1.6), "☑", "")</f>
        <v/>
      </c>
      <c r="M28" s="10" t="str">
        <f>IF(AND(C28='リスト(市使用）'!$A$5, F28&gt;=1.4), "☑", "")</f>
        <v/>
      </c>
      <c r="N28" s="10" t="str">
        <f>IF(AND(C28='リスト(市使用）'!$A$5, F28&gt;=0.8, F28&lt;1.4), "☑", "")</f>
        <v/>
      </c>
      <c r="O28" s="10" t="str">
        <f>IF(AND(C28='リスト(市使用）'!$A$5, F28&gt;=0.1, F28&lt;0.8), "☑", "")</f>
        <v/>
      </c>
    </row>
    <row r="29" spans="2:15" ht="24.9" customHeight="1">
      <c r="B29" s="42"/>
      <c r="C29" s="27"/>
      <c r="D29" s="19"/>
      <c r="E29" s="23"/>
      <c r="F29" s="21">
        <f t="shared" si="0"/>
        <v>0</v>
      </c>
      <c r="G29" s="10" t="str">
        <f>IF(AND(C29='リスト(市使用）'!$A$3, F29&gt;=2.8), "☑", "")</f>
        <v/>
      </c>
      <c r="H29" s="10" t="str">
        <f>IF(AND(C29='リスト(市使用）'!$A$3, F29&gt;=1.6, F29&lt;2.8), "☑", "")</f>
        <v/>
      </c>
      <c r="I29" s="10" t="str">
        <f>IF(AND(C29='リスト(市使用）'!$A$3, F29&gt;=0.1, F29&lt;1.6), "☑", "")</f>
        <v/>
      </c>
      <c r="J29" s="10" t="str">
        <f>IF(AND(C29='リスト(市使用）'!$A$4, F29&gt;=2.8), "☑", "")</f>
        <v/>
      </c>
      <c r="K29" s="10" t="str">
        <f>IF(AND(C29='リスト(市使用）'!$A$4, F29&gt;=1.6, F29&lt;2.8), "☑", "")</f>
        <v/>
      </c>
      <c r="L29" s="10" t="str">
        <f>IF(AND(C29='リスト(市使用）'!$A$4, F29&gt;=0.1, F29&lt;1.6), "☑", "")</f>
        <v/>
      </c>
      <c r="M29" s="10" t="str">
        <f>IF(AND(C29='リスト(市使用）'!$A$5, F29&gt;=1.4), "☑", "")</f>
        <v/>
      </c>
      <c r="N29" s="10" t="str">
        <f>IF(AND(C29='リスト(市使用）'!$A$5, F29&gt;=0.8, F29&lt;1.4), "☑", "")</f>
        <v/>
      </c>
      <c r="O29" s="10" t="str">
        <f>IF(AND(C29='リスト(市使用）'!$A$5, F29&gt;=0.1, F29&lt;0.8), "☑", "")</f>
        <v/>
      </c>
    </row>
    <row r="30" spans="2:15" ht="24.9" customHeight="1">
      <c r="B30" s="42"/>
      <c r="C30" s="27"/>
      <c r="D30" s="19"/>
      <c r="E30" s="23"/>
      <c r="F30" s="21">
        <f t="shared" si="0"/>
        <v>0</v>
      </c>
      <c r="G30" s="10" t="str">
        <f>IF(AND(C30='リスト(市使用）'!$A$3, F30&gt;=2.8), "☑", "")</f>
        <v/>
      </c>
      <c r="H30" s="10" t="str">
        <f>IF(AND(C30='リスト(市使用）'!$A$3, F30&gt;=1.6, F30&lt;2.8), "☑", "")</f>
        <v/>
      </c>
      <c r="I30" s="10" t="str">
        <f>IF(AND(C30='リスト(市使用）'!$A$3, F30&gt;=0.1, F30&lt;1.6), "☑", "")</f>
        <v/>
      </c>
      <c r="J30" s="10" t="str">
        <f>IF(AND(C30='リスト(市使用）'!$A$4, F30&gt;=2.8), "☑", "")</f>
        <v/>
      </c>
      <c r="K30" s="10" t="str">
        <f>IF(AND(C30='リスト(市使用）'!$A$4, F30&gt;=1.6, F30&lt;2.8), "☑", "")</f>
        <v/>
      </c>
      <c r="L30" s="10" t="str">
        <f>IF(AND(C30='リスト(市使用）'!$A$4, F30&gt;=0.1, F30&lt;1.6), "☑", "")</f>
        <v/>
      </c>
      <c r="M30" s="10" t="str">
        <f>IF(AND(C30='リスト(市使用）'!$A$5, F30&gt;=1.4), "☑", "")</f>
        <v/>
      </c>
      <c r="N30" s="10" t="str">
        <f>IF(AND(C30='リスト(市使用）'!$A$5, F30&gt;=0.8, F30&lt;1.4), "☑", "")</f>
        <v/>
      </c>
      <c r="O30" s="10" t="str">
        <f>IF(AND(C30='リスト(市使用）'!$A$5, F30&gt;=0.1, F30&lt;0.8), "☑", "")</f>
        <v/>
      </c>
    </row>
    <row r="31" spans="2:15" ht="24.9" customHeight="1">
      <c r="B31" s="42"/>
      <c r="C31" s="27"/>
      <c r="D31" s="19"/>
      <c r="E31" s="23"/>
      <c r="F31" s="21">
        <f t="shared" si="0"/>
        <v>0</v>
      </c>
      <c r="G31" s="10" t="str">
        <f>IF(AND(C31='リスト(市使用）'!$A$3, F31&gt;=2.8), "☑", "")</f>
        <v/>
      </c>
      <c r="H31" s="10" t="str">
        <f>IF(AND(C31='リスト(市使用）'!$A$3, F31&gt;=1.6, F31&lt;2.8), "☑", "")</f>
        <v/>
      </c>
      <c r="I31" s="10" t="str">
        <f>IF(AND(C31='リスト(市使用）'!$A$3, F31&gt;=0.1, F31&lt;1.6), "☑", "")</f>
        <v/>
      </c>
      <c r="J31" s="10" t="str">
        <f>IF(AND(C31='リスト(市使用）'!$A$4, F31&gt;=2.8), "☑", "")</f>
        <v/>
      </c>
      <c r="K31" s="10" t="str">
        <f>IF(AND(C31='リスト(市使用）'!$A$4, F31&gt;=1.6, F31&lt;2.8), "☑", "")</f>
        <v/>
      </c>
      <c r="L31" s="10" t="str">
        <f>IF(AND(C31='リスト(市使用）'!$A$4, F31&gt;=0.1, F31&lt;1.6), "☑", "")</f>
        <v/>
      </c>
      <c r="M31" s="10" t="str">
        <f>IF(AND(C31='リスト(市使用）'!$A$5, F31&gt;=1.4), "☑", "")</f>
        <v/>
      </c>
      <c r="N31" s="10" t="str">
        <f>IF(AND(C31='リスト(市使用）'!$A$5, F31&gt;=0.8, F31&lt;1.4), "☑", "")</f>
        <v/>
      </c>
      <c r="O31" s="10" t="str">
        <f>IF(AND(C31='リスト(市使用）'!$A$5, F31&gt;=0.1, F31&lt;0.8), "☑", "")</f>
        <v/>
      </c>
    </row>
    <row r="32" spans="2:15" ht="24.9" customHeight="1">
      <c r="B32" s="42"/>
      <c r="C32" s="27"/>
      <c r="D32" s="19"/>
      <c r="E32" s="23"/>
      <c r="F32" s="21">
        <f t="shared" si="0"/>
        <v>0</v>
      </c>
      <c r="G32" s="10" t="str">
        <f>IF(AND(C32='リスト(市使用）'!$A$3, F32&gt;=2.8), "☑", "")</f>
        <v/>
      </c>
      <c r="H32" s="10" t="str">
        <f>IF(AND(C32='リスト(市使用）'!$A$3, F32&gt;=1.6, F32&lt;2.8), "☑", "")</f>
        <v/>
      </c>
      <c r="I32" s="10" t="str">
        <f>IF(AND(C32='リスト(市使用）'!$A$3, F32&gt;=0.1, F32&lt;1.6), "☑", "")</f>
        <v/>
      </c>
      <c r="J32" s="10" t="str">
        <f>IF(AND(C32='リスト(市使用）'!$A$4, F32&gt;=2.8), "☑", "")</f>
        <v/>
      </c>
      <c r="K32" s="10" t="str">
        <f>IF(AND(C32='リスト(市使用）'!$A$4, F32&gt;=1.6, F32&lt;2.8), "☑", "")</f>
        <v/>
      </c>
      <c r="L32" s="10" t="str">
        <f>IF(AND(C32='リスト(市使用）'!$A$4, F32&gt;=0.1, F32&lt;1.6), "☑", "")</f>
        <v/>
      </c>
      <c r="M32" s="10" t="str">
        <f>IF(AND(C32='リスト(市使用）'!$A$5, F32&gt;=1.4), "☑", "")</f>
        <v/>
      </c>
      <c r="N32" s="10" t="str">
        <f>IF(AND(C32='リスト(市使用）'!$A$5, F32&gt;=0.8, F32&lt;1.4), "☑", "")</f>
        <v/>
      </c>
      <c r="O32" s="10" t="str">
        <f>IF(AND(C32='リスト(市使用）'!$A$5, F32&gt;=0.1, F32&lt;0.8), "☑", "")</f>
        <v/>
      </c>
    </row>
    <row r="33" spans="2:19" ht="24.9" customHeight="1">
      <c r="B33" s="48"/>
      <c r="C33" s="49"/>
      <c r="D33" s="50"/>
      <c r="E33" s="51"/>
      <c r="F33" s="21">
        <f t="shared" si="0"/>
        <v>0</v>
      </c>
      <c r="G33" s="10" t="str">
        <f>IF(AND(C33='リスト(市使用）'!$A$3, F33&gt;=2.8), "☑", "")</f>
        <v/>
      </c>
      <c r="H33" s="10" t="str">
        <f>IF(AND(C33='リスト(市使用）'!$A$3, F33&gt;=1.6, F33&lt;2.8), "☑", "")</f>
        <v/>
      </c>
      <c r="I33" s="10" t="str">
        <f>IF(AND(C33='リスト(市使用）'!$A$3, F33&gt;=0.1, F33&lt;1.6), "☑", "")</f>
        <v/>
      </c>
      <c r="J33" s="10" t="str">
        <f>IF(AND(C33='リスト(市使用）'!$A$4, F33&gt;=2.8), "☑", "")</f>
        <v/>
      </c>
      <c r="K33" s="10" t="str">
        <f>IF(AND(C33='リスト(市使用）'!$A$4, F33&gt;=1.6, F33&lt;2.8), "☑", "")</f>
        <v/>
      </c>
      <c r="L33" s="10" t="str">
        <f>IF(AND(C33='リスト(市使用）'!$A$4, F33&gt;=0.1, F33&lt;1.6), "☑", "")</f>
        <v/>
      </c>
      <c r="M33" s="10" t="str">
        <f>IF(AND(C33='リスト(市使用）'!$A$5, F33&gt;=1.4), "☑", "")</f>
        <v/>
      </c>
      <c r="N33" s="10" t="str">
        <f>IF(AND(C33='リスト(市使用）'!$A$5, F33&gt;=0.8, F33&lt;1.4), "☑", "")</f>
        <v/>
      </c>
      <c r="O33" s="10" t="str">
        <f>IF(AND(C33='リスト(市使用）'!$A$5, F33&gt;=0.1, F33&lt;0.8), "☑", "")</f>
        <v/>
      </c>
    </row>
    <row r="34" spans="2:19" ht="24.9" customHeight="1">
      <c r="B34" s="48"/>
      <c r="C34" s="49"/>
      <c r="D34" s="50"/>
      <c r="E34" s="51"/>
      <c r="F34" s="21">
        <f t="shared" si="0"/>
        <v>0</v>
      </c>
      <c r="G34" s="10" t="str">
        <f>IF(AND(C34='リスト(市使用）'!$A$3, F34&gt;=2.8), "☑", "")</f>
        <v/>
      </c>
      <c r="H34" s="10" t="str">
        <f>IF(AND(C34='リスト(市使用）'!$A$3, F34&gt;=1.6, F34&lt;2.8), "☑", "")</f>
        <v/>
      </c>
      <c r="I34" s="10" t="str">
        <f>IF(AND(C34='リスト(市使用）'!$A$3, F34&gt;=0.1, F34&lt;1.6), "☑", "")</f>
        <v/>
      </c>
      <c r="J34" s="10" t="str">
        <f>IF(AND(C34='リスト(市使用）'!$A$4, F34&gt;=2.8), "☑", "")</f>
        <v/>
      </c>
      <c r="K34" s="10" t="str">
        <f>IF(AND(C34='リスト(市使用）'!$A$4, F34&gt;=1.6, F34&lt;2.8), "☑", "")</f>
        <v/>
      </c>
      <c r="L34" s="10" t="str">
        <f>IF(AND(C34='リスト(市使用）'!$A$4, F34&gt;=0.1, F34&lt;1.6), "☑", "")</f>
        <v/>
      </c>
      <c r="M34" s="10" t="str">
        <f>IF(AND(C34='リスト(市使用）'!$A$5, F34&gt;=1.4), "☑", "")</f>
        <v/>
      </c>
      <c r="N34" s="10" t="str">
        <f>IF(AND(C34='リスト(市使用）'!$A$5, F34&gt;=0.8, F34&lt;1.4), "☑", "")</f>
        <v/>
      </c>
      <c r="O34" s="10" t="str">
        <f>IF(AND(C34='リスト(市使用）'!$A$5, F34&gt;=0.1, F34&lt;0.8), "☑", "")</f>
        <v/>
      </c>
    </row>
    <row r="35" spans="2:19" ht="24.9" customHeight="1">
      <c r="B35" s="48"/>
      <c r="C35" s="49"/>
      <c r="D35" s="50"/>
      <c r="E35" s="51"/>
      <c r="F35" s="21">
        <f t="shared" si="0"/>
        <v>0</v>
      </c>
      <c r="G35" s="10" t="str">
        <f>IF(AND(C35='リスト(市使用）'!$A$3, F35&gt;=2.8), "☑", "")</f>
        <v/>
      </c>
      <c r="H35" s="10" t="str">
        <f>IF(AND(C35='リスト(市使用）'!$A$3, F35&gt;=1.6, F35&lt;2.8), "☑", "")</f>
        <v/>
      </c>
      <c r="I35" s="10" t="str">
        <f>IF(AND(C35='リスト(市使用）'!$A$3, F35&gt;=0.1, F35&lt;1.6), "☑", "")</f>
        <v/>
      </c>
      <c r="J35" s="10" t="str">
        <f>IF(AND(C35='リスト(市使用）'!$A$4, F35&gt;=2.8), "☑", "")</f>
        <v/>
      </c>
      <c r="K35" s="10" t="str">
        <f>IF(AND(C35='リスト(市使用）'!$A$4, F35&gt;=1.6, F35&lt;2.8), "☑", "")</f>
        <v/>
      </c>
      <c r="L35" s="10" t="str">
        <f>IF(AND(C35='リスト(市使用）'!$A$4, F35&gt;=0.1, F35&lt;1.6), "☑", "")</f>
        <v/>
      </c>
      <c r="M35" s="10" t="str">
        <f>IF(AND(C35='リスト(市使用）'!$A$5, F35&gt;=1.4), "☑", "")</f>
        <v/>
      </c>
      <c r="N35" s="10" t="str">
        <f>IF(AND(C35='リスト(市使用）'!$A$5, F35&gt;=0.8, F35&lt;1.4), "☑", "")</f>
        <v/>
      </c>
      <c r="O35" s="10" t="str">
        <f>IF(AND(C35='リスト(市使用）'!$A$5, F35&gt;=0.1, F35&lt;0.8), "☑", "")</f>
        <v/>
      </c>
    </row>
    <row r="36" spans="2:19" ht="24.9" customHeight="1">
      <c r="B36" s="48"/>
      <c r="C36" s="49"/>
      <c r="D36" s="50"/>
      <c r="E36" s="51"/>
      <c r="F36" s="21">
        <f t="shared" si="0"/>
        <v>0</v>
      </c>
      <c r="G36" s="10" t="str">
        <f>IF(AND(C36='リスト(市使用）'!$A$3, F36&gt;=2.8), "☑", "")</f>
        <v/>
      </c>
      <c r="H36" s="10" t="str">
        <f>IF(AND(C36='リスト(市使用）'!$A$3, F36&gt;=1.6, F36&lt;2.8), "☑", "")</f>
        <v/>
      </c>
      <c r="I36" s="10" t="str">
        <f>IF(AND(C36='リスト(市使用）'!$A$3, F36&gt;=0.1, F36&lt;1.6), "☑", "")</f>
        <v/>
      </c>
      <c r="J36" s="10" t="str">
        <f>IF(AND(C36='リスト(市使用）'!$A$4, F36&gt;=2.8), "☑", "")</f>
        <v/>
      </c>
      <c r="K36" s="10" t="str">
        <f>IF(AND(C36='リスト(市使用）'!$A$4, F36&gt;=1.6, F36&lt;2.8), "☑", "")</f>
        <v/>
      </c>
      <c r="L36" s="10" t="str">
        <f>IF(AND(C36='リスト(市使用）'!$A$4, F36&gt;=0.1, F36&lt;1.6), "☑", "")</f>
        <v/>
      </c>
      <c r="M36" s="10" t="str">
        <f>IF(AND(C36='リスト(市使用）'!$A$5, F36&gt;=1.4), "☑", "")</f>
        <v/>
      </c>
      <c r="N36" s="10" t="str">
        <f>IF(AND(C36='リスト(市使用）'!$A$5, F36&gt;=0.8, F36&lt;1.4), "☑", "")</f>
        <v/>
      </c>
      <c r="O36" s="10" t="str">
        <f>IF(AND(C36='リスト(市使用）'!$A$5, F36&gt;=0.1, F36&lt;0.8), "☑", "")</f>
        <v/>
      </c>
    </row>
    <row r="37" spans="2:19" ht="24.9" customHeight="1">
      <c r="B37" s="48"/>
      <c r="C37" s="49"/>
      <c r="D37" s="50"/>
      <c r="E37" s="51"/>
      <c r="F37" s="21">
        <f t="shared" si="0"/>
        <v>0</v>
      </c>
      <c r="G37" s="10" t="str">
        <f>IF(AND(C37='リスト(市使用）'!$A$3, F37&gt;=2.8), "☑", "")</f>
        <v/>
      </c>
      <c r="H37" s="10" t="str">
        <f>IF(AND(C37='リスト(市使用）'!$A$3, F37&gt;=1.6, F37&lt;2.8), "☑", "")</f>
        <v/>
      </c>
      <c r="I37" s="10" t="str">
        <f>IF(AND(C37='リスト(市使用）'!$A$3, F37&gt;=0.1, F37&lt;1.6), "☑", "")</f>
        <v/>
      </c>
      <c r="J37" s="10" t="str">
        <f>IF(AND(C37='リスト(市使用）'!$A$4, F37&gt;=2.8), "☑", "")</f>
        <v/>
      </c>
      <c r="K37" s="10" t="str">
        <f>IF(AND(C37='リスト(市使用）'!$A$4, F37&gt;=1.6, F37&lt;2.8), "☑", "")</f>
        <v/>
      </c>
      <c r="L37" s="10" t="str">
        <f>IF(AND(C37='リスト(市使用）'!$A$4, F37&gt;=0.1, F37&lt;1.6), "☑", "")</f>
        <v/>
      </c>
      <c r="M37" s="10" t="str">
        <f>IF(AND(C37='リスト(市使用）'!$A$5, F37&gt;=1.4), "☑", "")</f>
        <v/>
      </c>
      <c r="N37" s="10" t="str">
        <f>IF(AND(C37='リスト(市使用）'!$A$5, F37&gt;=0.8, F37&lt;1.4), "☑", "")</f>
        <v/>
      </c>
      <c r="O37" s="10" t="str">
        <f>IF(AND(C37='リスト(市使用）'!$A$5, F37&gt;=0.1, F37&lt;0.8), "☑", "")</f>
        <v/>
      </c>
    </row>
    <row r="38" spans="2:19" ht="24.9" customHeight="1" thickBot="1">
      <c r="B38" s="43"/>
      <c r="C38" s="28"/>
      <c r="D38" s="24"/>
      <c r="E38" s="25"/>
      <c r="F38" s="33">
        <f t="shared" si="0"/>
        <v>0</v>
      </c>
      <c r="G38" s="34" t="str">
        <f>IF(AND(C38='リスト(市使用）'!$A$3, F38&gt;=2.8), "☑", "")</f>
        <v/>
      </c>
      <c r="H38" s="34" t="str">
        <f>IF(AND(C38='リスト(市使用）'!$A$3, F38&gt;=1.6, F38&lt;2.8), "☑", "")</f>
        <v/>
      </c>
      <c r="I38" s="34" t="str">
        <f>IF(AND(C38='リスト(市使用）'!$A$3, F38&gt;=0.1, F38&lt;1.6), "☑", "")</f>
        <v/>
      </c>
      <c r="J38" s="34" t="str">
        <f>IF(AND(C38='リスト(市使用）'!$A$4, F38&gt;=2.8), "☑", "")</f>
        <v/>
      </c>
      <c r="K38" s="34" t="str">
        <f>IF(AND(C38='リスト(市使用）'!$A$4, F38&gt;=1.6, F38&lt;2.8), "☑", "")</f>
        <v/>
      </c>
      <c r="L38" s="34" t="str">
        <f>IF(AND(C38='リスト(市使用）'!$A$4, F38&gt;=0.1, F38&lt;1.6), "☑", "")</f>
        <v/>
      </c>
      <c r="M38" s="34" t="str">
        <f>IF(AND(C38='リスト(市使用）'!$A$5, F38&gt;=1.4), "☑", "")</f>
        <v/>
      </c>
      <c r="N38" s="34" t="str">
        <f>IF(AND(C38='リスト(市使用）'!$A$5, F38&gt;=0.8, F38&lt;1.4), "☑", "")</f>
        <v/>
      </c>
      <c r="O38" s="34" t="str">
        <f>IF(AND(C38='リスト(市使用）'!$A$5, F38&gt;=0.1, F38&lt;0.8), "☑", "")</f>
        <v/>
      </c>
    </row>
    <row r="39" spans="2:19" ht="24" customHeight="1">
      <c r="F39" s="31" t="s">
        <v>29</v>
      </c>
      <c r="G39" s="32">
        <f t="shared" ref="G39:O39" si="1">COUNTIF(G7:G38,"☑")</f>
        <v>0</v>
      </c>
      <c r="H39" s="32">
        <f t="shared" si="1"/>
        <v>0</v>
      </c>
      <c r="I39" s="32">
        <f t="shared" si="1"/>
        <v>0</v>
      </c>
      <c r="J39" s="32">
        <f t="shared" si="1"/>
        <v>0</v>
      </c>
      <c r="K39" s="32">
        <f t="shared" si="1"/>
        <v>0</v>
      </c>
      <c r="L39" s="32">
        <f t="shared" si="1"/>
        <v>0</v>
      </c>
      <c r="M39" s="32">
        <f t="shared" si="1"/>
        <v>0</v>
      </c>
      <c r="N39" s="32">
        <f t="shared" si="1"/>
        <v>0</v>
      </c>
      <c r="O39" s="32">
        <f t="shared" si="1"/>
        <v>0</v>
      </c>
    </row>
    <row r="40" spans="2:19" ht="24.9" customHeight="1">
      <c r="B40" s="75"/>
      <c r="C40" s="75"/>
    </row>
    <row r="41" spans="2:19" ht="24.9" customHeight="1">
      <c r="B41" s="76"/>
      <c r="C41" s="76"/>
      <c r="D41" s="77" t="s">
        <v>19</v>
      </c>
      <c r="E41" s="78"/>
      <c r="F41" s="55" t="s">
        <v>20</v>
      </c>
      <c r="G41" s="77" t="s">
        <v>15</v>
      </c>
      <c r="H41" s="79"/>
      <c r="I41" s="78"/>
      <c r="J41" s="77" t="s">
        <v>21</v>
      </c>
      <c r="K41" s="79"/>
      <c r="L41" s="78"/>
      <c r="M41" s="47"/>
      <c r="N41" s="47"/>
      <c r="O41" s="8"/>
    </row>
    <row r="42" spans="2:19" ht="50.1" customHeight="1">
      <c r="B42" s="84" t="str">
        <f>'リスト(市使用）'!A3</f>
        <v>外窓の交換</v>
      </c>
      <c r="C42" s="84"/>
      <c r="D42" s="26" t="s">
        <v>16</v>
      </c>
      <c r="E42" s="26" t="s">
        <v>24</v>
      </c>
      <c r="F42" s="30" t="str">
        <f>IF(G39=0,"",G39)</f>
        <v/>
      </c>
      <c r="G42" s="89">
        <f>'リスト(市使用）'!B3</f>
        <v>10000</v>
      </c>
      <c r="H42" s="90"/>
      <c r="I42" s="91"/>
      <c r="J42" s="89" t="str">
        <f>IFERROR(F42*G42,"")</f>
        <v/>
      </c>
      <c r="K42" s="90"/>
      <c r="L42" s="91"/>
      <c r="M42" s="47"/>
      <c r="N42" s="47"/>
      <c r="O42" s="8"/>
    </row>
    <row r="43" spans="2:19" ht="50.1" customHeight="1">
      <c r="B43" s="84"/>
      <c r="C43" s="84"/>
      <c r="D43" s="26" t="s">
        <v>17</v>
      </c>
      <c r="E43" s="29" t="s">
        <v>25</v>
      </c>
      <c r="F43" s="30" t="str">
        <f>IF(H39=0,"",H39)</f>
        <v/>
      </c>
      <c r="G43" s="89">
        <f>'リスト(市使用）'!C3</f>
        <v>8000</v>
      </c>
      <c r="H43" s="90"/>
      <c r="I43" s="91"/>
      <c r="J43" s="89" t="str">
        <f t="shared" ref="J43:J51" si="2">IFERROR(F43*G43,"")</f>
        <v/>
      </c>
      <c r="K43" s="90"/>
      <c r="L43" s="91"/>
      <c r="M43" s="47"/>
      <c r="N43" s="47"/>
      <c r="O43" s="8"/>
    </row>
    <row r="44" spans="2:19" ht="50.1" customHeight="1" thickBot="1">
      <c r="B44" s="85"/>
      <c r="C44" s="85"/>
      <c r="D44" s="36" t="s">
        <v>18</v>
      </c>
      <c r="E44" s="37" t="s">
        <v>32</v>
      </c>
      <c r="F44" s="38" t="str">
        <f>IF(I39=0,"",I39)</f>
        <v/>
      </c>
      <c r="G44" s="80">
        <f>'リスト(市使用）'!D3</f>
        <v>6000</v>
      </c>
      <c r="H44" s="81"/>
      <c r="I44" s="82"/>
      <c r="J44" s="80" t="str">
        <f t="shared" si="2"/>
        <v/>
      </c>
      <c r="K44" s="81"/>
      <c r="L44" s="82"/>
      <c r="M44" s="47"/>
      <c r="N44" s="47"/>
      <c r="O44" s="8"/>
    </row>
    <row r="45" spans="2:19" ht="50.1" customHeight="1" thickTop="1">
      <c r="B45" s="83" t="str">
        <f>'リスト(市使用）'!A4</f>
        <v>内窓の設置</v>
      </c>
      <c r="C45" s="83"/>
      <c r="D45" s="39" t="s">
        <v>16</v>
      </c>
      <c r="E45" s="39" t="s">
        <v>24</v>
      </c>
      <c r="F45" s="40" t="str">
        <f>IF(J39=0,"",J39)</f>
        <v/>
      </c>
      <c r="G45" s="86">
        <f>'リスト(市使用）'!B4</f>
        <v>9000</v>
      </c>
      <c r="H45" s="87"/>
      <c r="I45" s="88"/>
      <c r="J45" s="86" t="str">
        <f t="shared" si="2"/>
        <v/>
      </c>
      <c r="K45" s="87"/>
      <c r="L45" s="88"/>
      <c r="M45" s="47"/>
      <c r="N45" s="47"/>
      <c r="O45" s="16"/>
      <c r="P45" s="16"/>
      <c r="Q45" s="16"/>
      <c r="R45" s="16"/>
      <c r="S45" s="17"/>
    </row>
    <row r="46" spans="2:19" ht="50.1" customHeight="1">
      <c r="B46" s="84"/>
      <c r="C46" s="84"/>
      <c r="D46" s="26" t="s">
        <v>17</v>
      </c>
      <c r="E46" s="29" t="s">
        <v>25</v>
      </c>
      <c r="F46" s="30" t="str">
        <f>IF(K39=0,"",K39)</f>
        <v/>
      </c>
      <c r="G46" s="89">
        <f>'リスト(市使用）'!C4</f>
        <v>7000</v>
      </c>
      <c r="H46" s="90"/>
      <c r="I46" s="91"/>
      <c r="J46" s="89" t="str">
        <f t="shared" si="2"/>
        <v/>
      </c>
      <c r="K46" s="90"/>
      <c r="L46" s="91"/>
      <c r="M46" s="47"/>
      <c r="N46" s="47"/>
      <c r="O46" s="16"/>
      <c r="P46" s="16"/>
      <c r="Q46" s="16"/>
      <c r="R46" s="16"/>
      <c r="S46" s="17"/>
    </row>
    <row r="47" spans="2:19" ht="50.1" customHeight="1" thickBot="1">
      <c r="B47" s="85"/>
      <c r="C47" s="85"/>
      <c r="D47" s="36" t="s">
        <v>18</v>
      </c>
      <c r="E47" s="37" t="s">
        <v>32</v>
      </c>
      <c r="F47" s="38" t="str">
        <f>IF(L39=0,"",L39)</f>
        <v/>
      </c>
      <c r="G47" s="80">
        <f>'リスト(市使用）'!D4</f>
        <v>5000</v>
      </c>
      <c r="H47" s="81"/>
      <c r="I47" s="82"/>
      <c r="J47" s="80" t="str">
        <f t="shared" si="2"/>
        <v/>
      </c>
      <c r="K47" s="81"/>
      <c r="L47" s="82"/>
      <c r="M47" s="47"/>
      <c r="N47" s="47"/>
      <c r="O47" s="16"/>
      <c r="P47" s="16"/>
      <c r="Q47" s="16"/>
      <c r="R47" s="16"/>
    </row>
    <row r="48" spans="2:19" ht="50.1" customHeight="1" thickTop="1" thickBot="1">
      <c r="B48" s="83" t="str">
        <f>'リスト(市使用）'!A5</f>
        <v>窓ガラスの交換</v>
      </c>
      <c r="C48" s="83"/>
      <c r="D48" s="39" t="s">
        <v>16</v>
      </c>
      <c r="E48" s="39" t="s">
        <v>26</v>
      </c>
      <c r="F48" s="40" t="str">
        <f>IF(M39=0,"",M39)</f>
        <v/>
      </c>
      <c r="G48" s="86">
        <f>'リスト(市使用）'!B5</f>
        <v>8000</v>
      </c>
      <c r="H48" s="87"/>
      <c r="I48" s="88"/>
      <c r="J48" s="86" t="str">
        <f t="shared" si="2"/>
        <v/>
      </c>
      <c r="K48" s="87"/>
      <c r="L48" s="88"/>
      <c r="M48" s="47"/>
      <c r="N48" s="47"/>
      <c r="O48" s="45"/>
      <c r="P48" s="45"/>
      <c r="Q48" s="45"/>
      <c r="R48" s="11"/>
    </row>
    <row r="49" spans="2:18" ht="50.1" customHeight="1" thickBot="1">
      <c r="B49" s="84"/>
      <c r="C49" s="84"/>
      <c r="D49" s="26" t="s">
        <v>17</v>
      </c>
      <c r="E49" s="29" t="s">
        <v>27</v>
      </c>
      <c r="F49" s="30" t="str">
        <f>IF(N39=0,"",N39)</f>
        <v/>
      </c>
      <c r="G49" s="89">
        <f>'リスト(市使用）'!C5</f>
        <v>5000</v>
      </c>
      <c r="H49" s="90"/>
      <c r="I49" s="91"/>
      <c r="J49" s="89" t="str">
        <f t="shared" si="2"/>
        <v/>
      </c>
      <c r="K49" s="90"/>
      <c r="L49" s="91"/>
      <c r="M49" s="47"/>
      <c r="N49" s="92" t="s">
        <v>31</v>
      </c>
      <c r="O49" s="93"/>
      <c r="P49" s="46"/>
      <c r="Q49" s="46"/>
      <c r="R49" s="11"/>
    </row>
    <row r="50" spans="2:18" ht="50.1" customHeight="1" thickBot="1">
      <c r="B50" s="85"/>
      <c r="C50" s="85"/>
      <c r="D50" s="36" t="s">
        <v>18</v>
      </c>
      <c r="E50" s="37" t="s">
        <v>28</v>
      </c>
      <c r="F50" s="38" t="str">
        <f>IF(O39=0,"",O39)</f>
        <v/>
      </c>
      <c r="G50" s="80">
        <f>'リスト(市使用）'!D5</f>
        <v>3000</v>
      </c>
      <c r="H50" s="81"/>
      <c r="I50" s="82"/>
      <c r="J50" s="80" t="str">
        <f t="shared" si="2"/>
        <v/>
      </c>
      <c r="K50" s="81"/>
      <c r="L50" s="82"/>
      <c r="M50" s="47"/>
      <c r="N50" s="94">
        <f>SUM(J42:L51)</f>
        <v>0</v>
      </c>
      <c r="O50" s="95"/>
      <c r="P50" s="46"/>
      <c r="Q50" s="46"/>
      <c r="R50" s="11"/>
    </row>
    <row r="51" spans="2:18" ht="30" customHeight="1" thickTop="1" thickBot="1">
      <c r="B51" s="98" t="str">
        <f>'リスト(市使用）'!A6</f>
        <v>玄関ドアの交換</v>
      </c>
      <c r="C51" s="98"/>
      <c r="D51" s="99"/>
      <c r="E51" s="100"/>
      <c r="F51" s="35" t="str">
        <f>IF(COUNTIF('面積計算書(提出用)'!C:C, 'リスト(市使用）'!$A$6)=0,"",COUNTIF('面積計算書(提出用)'!C:C, 'リスト(市使用）'!$A$6))</f>
        <v/>
      </c>
      <c r="G51" s="101">
        <f>'リスト(市使用）'!B6</f>
        <v>40000</v>
      </c>
      <c r="H51" s="102"/>
      <c r="I51" s="103"/>
      <c r="J51" s="101" t="str">
        <f t="shared" si="2"/>
        <v/>
      </c>
      <c r="K51" s="102"/>
      <c r="L51" s="103"/>
      <c r="M51" s="47"/>
      <c r="N51" s="96"/>
      <c r="O51" s="97"/>
      <c r="P51" s="46"/>
      <c r="Q51" s="46"/>
      <c r="R51" s="11"/>
    </row>
    <row r="52" spans="2:18" ht="24.9" customHeight="1">
      <c r="B52" s="44"/>
      <c r="C52" s="13"/>
      <c r="D52" s="14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</row>
  </sheetData>
  <sheetProtection password="CC51" sheet="1" insertHyperlinks="0" autoFilter="0" pivotTables="0"/>
  <mergeCells count="42">
    <mergeCell ref="N49:O49"/>
    <mergeCell ref="N50:O51"/>
    <mergeCell ref="E5:E6"/>
    <mergeCell ref="F5:F6"/>
    <mergeCell ref="G5:I5"/>
    <mergeCell ref="J5:L5"/>
    <mergeCell ref="M5:O5"/>
    <mergeCell ref="G44:I44"/>
    <mergeCell ref="J49:L49"/>
    <mergeCell ref="J50:L50"/>
    <mergeCell ref="J51:L51"/>
    <mergeCell ref="G49:I49"/>
    <mergeCell ref="G50:I50"/>
    <mergeCell ref="G51:I51"/>
    <mergeCell ref="J44:L44"/>
    <mergeCell ref="J45:L45"/>
    <mergeCell ref="B48:C50"/>
    <mergeCell ref="B51:C51"/>
    <mergeCell ref="C5:C6"/>
    <mergeCell ref="D5:D6"/>
    <mergeCell ref="B40:C40"/>
    <mergeCell ref="B41:C41"/>
    <mergeCell ref="B42:C44"/>
    <mergeCell ref="B5:B6"/>
    <mergeCell ref="D41:E41"/>
    <mergeCell ref="D51:E51"/>
    <mergeCell ref="G45:I45"/>
    <mergeCell ref="G46:I46"/>
    <mergeCell ref="G47:I47"/>
    <mergeCell ref="G48:I48"/>
    <mergeCell ref="A1:P1"/>
    <mergeCell ref="F4:O4"/>
    <mergeCell ref="G41:I41"/>
    <mergeCell ref="G42:I42"/>
    <mergeCell ref="G43:I43"/>
    <mergeCell ref="J43:L43"/>
    <mergeCell ref="J46:L46"/>
    <mergeCell ref="J47:L47"/>
    <mergeCell ref="J41:L41"/>
    <mergeCell ref="J42:L42"/>
    <mergeCell ref="J48:L48"/>
    <mergeCell ref="B45:C47"/>
  </mergeCells>
  <phoneticPr fontId="2"/>
  <dataValidations count="1">
    <dataValidation type="whole" allowBlank="1" showErrorMessage="1" errorTitle="入力エラー" error="整数で入力してください。" sqref="D7:E38" xr:uid="{633E137C-B6C5-4BC1-B4CB-E09E24C8E9B0}">
      <formula1>1</formula1>
      <formula2>100000000</formula2>
    </dataValidation>
  </dataValidations>
  <pageMargins left="0.23622047244094491" right="0.23622047244094491" top="0.19685039370078741" bottom="0.19685039370078741" header="0.31496062992125984" footer="0.31496062992125984"/>
  <pageSetup paperSize="9" scale="51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B326442-125B-4EAA-9B5F-7374F8F14377}">
            <xm:f>$C7='リスト(市使用）'!$A$6</xm:f>
            <x14:dxf>
              <fill>
                <patternFill>
                  <bgColor theme="1" tint="0.499984740745262"/>
                </patternFill>
              </fill>
            </x14:dxf>
          </x14:cfRule>
          <xm:sqref>D7:O38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B9EC9D-5FDB-41CD-991A-72B9F48CE607}">
          <x14:formula1>
            <xm:f>'リスト(市使用）'!$A$3:$A$6</xm:f>
          </x14:formula1>
          <xm:sqref>C7:C38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3431-36BA-4822-BFBC-19072F8709DE}">
  <dimension ref="A1:E6"/>
  <sheetViews>
    <sheetView workbookViewId="0">
      <selection activeCell="D4" sqref="D4"/>
    </sheetView>
  </sheetViews>
  <sheetFormatPr defaultRowHeight="18"/>
  <cols>
    <col min="1" max="1" width="16.59765625" customWidth="1"/>
    <col min="2" max="4" width="12.5" customWidth="1"/>
  </cols>
  <sheetData>
    <row r="1" spans="1:5">
      <c r="A1" t="s">
        <v>30</v>
      </c>
    </row>
    <row r="2" spans="1:5" s="1" customFormat="1">
      <c r="A2" s="3"/>
      <c r="B2" s="2" t="s">
        <v>1</v>
      </c>
      <c r="C2" s="2" t="s">
        <v>6</v>
      </c>
      <c r="D2" s="2" t="s">
        <v>3</v>
      </c>
    </row>
    <row r="3" spans="1:5">
      <c r="A3" s="4" t="s">
        <v>5</v>
      </c>
      <c r="B3" s="5">
        <v>10000</v>
      </c>
      <c r="C3" s="5">
        <v>8000</v>
      </c>
      <c r="D3" s="5">
        <v>6000</v>
      </c>
      <c r="E3" s="41"/>
    </row>
    <row r="4" spans="1:5">
      <c r="A4" s="4" t="s">
        <v>13</v>
      </c>
      <c r="B4" s="5">
        <v>9000</v>
      </c>
      <c r="C4" s="5">
        <v>7000</v>
      </c>
      <c r="D4" s="5">
        <v>5000</v>
      </c>
    </row>
    <row r="5" spans="1:5">
      <c r="A5" s="6" t="s">
        <v>12</v>
      </c>
      <c r="B5" s="7">
        <v>8000</v>
      </c>
      <c r="C5" s="7">
        <v>5000</v>
      </c>
      <c r="D5" s="7">
        <v>3000</v>
      </c>
    </row>
    <row r="6" spans="1:5">
      <c r="A6" s="4" t="s">
        <v>10</v>
      </c>
      <c r="B6" s="104">
        <v>40000</v>
      </c>
      <c r="C6" s="105"/>
      <c r="D6" s="105"/>
    </row>
  </sheetData>
  <sheetProtection password="CC51" sheet="1" formatCells="0" formatColumns="0" formatRows="0" insertColumns="0" insertRows="0" insertHyperlinks="0" deleteColumns="0" deleteRows="0" sort="0" autoFilter="0" pivotTables="0"/>
  <mergeCells count="1">
    <mergeCell ref="B6:D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面積計算書 (入力見本)</vt:lpstr>
      <vt:lpstr>面積計算書(提出用)</vt:lpstr>
      <vt:lpstr>リスト(市使用）</vt:lpstr>
      <vt:lpstr>'面積計算書 (入力見本)'!Print_Area</vt:lpstr>
      <vt:lpstr>'面積計算書(提出用)'!Print_Area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2025-03-31T01:58:50Z</dcterms:modified>
</cp:coreProperties>
</file>